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24226"/>
  <mc:AlternateContent xmlns:mc="http://schemas.openxmlformats.org/markup-compatibility/2006">
    <mc:Choice Requires="x15">
      <x15ac:absPath xmlns:x15ac="http://schemas.microsoft.com/office/spreadsheetml/2010/11/ac" url="R:\Acctg\Debt\Texas Comptroller\"/>
    </mc:Choice>
  </mc:AlternateContent>
  <xr:revisionPtr revIDLastSave="0" documentId="13_ncr:1_{7D6E5B94-9460-4840-9029-0054923888A3}" xr6:coauthVersionLast="36" xr6:coauthVersionMax="47" xr10:uidLastSave="{00000000-0000-0000-0000-000000000000}"/>
  <bookViews>
    <workbookView xWindow="28680" yWindow="-120" windowWidth="29040" windowHeight="15840" tabRatio="685" activeTab="3"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externalReferences>
    <externalReference r:id="rId9"/>
  </externalReference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 l="1"/>
  <c r="C9" i="2"/>
  <c r="C10" i="2" s="1"/>
  <c r="C13" i="2"/>
  <c r="C14" i="2" s="1"/>
  <c r="I38" i="3"/>
  <c r="J48" i="3" l="1"/>
  <c r="J47" i="3"/>
  <c r="J46" i="3"/>
  <c r="J45" i="3"/>
  <c r="J44" i="3"/>
  <c r="B17" i="4" l="1"/>
  <c r="B24" i="4" s="1"/>
  <c r="B16" i="4"/>
  <c r="B23" i="4" s="1"/>
  <c r="B15" i="4"/>
  <c r="B22" i="4" s="1"/>
  <c r="B12" i="4"/>
  <c r="B11" i="4"/>
  <c r="B10" i="4"/>
  <c r="I39" i="3" l="1"/>
  <c r="I26" i="3"/>
  <c r="I25" i="3"/>
  <c r="I23" i="3"/>
  <c r="I22" i="3"/>
  <c r="I21" i="3"/>
  <c r="I20" i="3"/>
  <c r="I19" i="3"/>
  <c r="I18" i="3"/>
  <c r="I30" i="3"/>
  <c r="I17" i="3" l="1"/>
  <c r="J43" i="3" l="1"/>
  <c r="J42" i="3"/>
  <c r="J41" i="3"/>
  <c r="J40" i="3"/>
  <c r="I37" i="3"/>
  <c r="I36" i="3"/>
  <c r="I35" i="3"/>
  <c r="I34" i="3"/>
  <c r="I33" i="3"/>
  <c r="I32" i="3"/>
  <c r="I31" i="3"/>
  <c r="H29" i="3"/>
  <c r="I29" i="3" s="1"/>
  <c r="H28" i="3"/>
  <c r="I28" i="3" s="1"/>
  <c r="I16" i="3"/>
  <c r="H16" i="3"/>
  <c r="I15" i="3"/>
  <c r="J15" i="3" s="1"/>
  <c r="J14" i="3"/>
  <c r="J13" i="3"/>
  <c r="J12" i="3"/>
  <c r="J11" i="3"/>
  <c r="J10" i="3"/>
  <c r="B9" i="1" l="1"/>
  <c r="J116" i="3" l="1"/>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B4" i="4" l="1"/>
  <c r="B3" i="4"/>
  <c r="J67" i="3" l="1"/>
  <c r="J66" i="3"/>
  <c r="J65" i="3"/>
  <c r="J64" i="3"/>
  <c r="J63" i="3"/>
  <c r="J62" i="3"/>
  <c r="J61" i="3"/>
  <c r="J60" i="3"/>
  <c r="J59" i="3"/>
  <c r="J58" i="3"/>
  <c r="J57" i="3"/>
  <c r="J56" i="3"/>
  <c r="J55" i="3"/>
  <c r="J54" i="3"/>
  <c r="J53" i="3"/>
  <c r="J52" i="3"/>
  <c r="J51" i="3"/>
  <c r="J50" i="3"/>
  <c r="J49" i="3"/>
  <c r="B4" i="3"/>
  <c r="B3" i="3"/>
  <c r="C3" i="2" l="1"/>
  <c r="C4" i="2" s="1"/>
  <c r="C5" i="2" s="1"/>
  <c r="C6" i="2" s="1"/>
  <c r="I24" i="3"/>
  <c r="I27" i="3"/>
</calcChain>
</file>

<file path=xl/sharedStrings.xml><?xml version="1.0" encoding="utf-8"?>
<sst xmlns="http://schemas.openxmlformats.org/spreadsheetml/2006/main" count="699" uniqueCount="381">
  <si>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</si>
  <si>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</si>
  <si>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</si>
  <si>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</si>
  <si>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</si>
  <si>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</si>
  <si>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</si>
  <si>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</si>
  <si>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</si>
  <si>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</si>
  <si>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</si>
  <si>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</si>
  <si>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</si>
  <si>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</si>
  <si>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</si>
  <si>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</si>
  <si>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</si>
  <si>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</si>
  <si>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</si>
  <si>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</si>
  <si>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</si>
  <si>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</si>
  <si>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</si>
  <si>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</si>
  <si>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</si>
  <si>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</si>
  <si>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</si>
  <si>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</si>
  <si>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</si>
  <si>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</si>
  <si>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</si>
  <si>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</si>
  <si>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</si>
  <si>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</si>
  <si>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</si>
  <si>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</si>
  <si>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</si>
  <si>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</si>
  <si>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</si>
  <si>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</si>
  <si>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</si>
  <si>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</si>
  <si>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</si>
  <si>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</si>
  <si>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</si>
  <si>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</si>
  <si>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</si>
  <si>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</si>
  <si>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</si>
  <si>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</si>
  <si>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</si>
  <si>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</si>
  <si>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</si>
  <si>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</si>
  <si>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</si>
  <si>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</si>
  <si>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</si>
  <si>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</si>
  <si>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</si>
  <si>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</si>
  <si>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</si>
  <si>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</si>
  <si>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</si>
  <si>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</si>
  <si>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</si>
  <si>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</si>
  <si>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</si>
  <si>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</si>
  <si>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</si>
  <si>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</si>
  <si>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</si>
  <si>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</si>
  <si>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</si>
  <si>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</si>
  <si>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</si>
  <si>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</si>
  <si>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</si>
  <si>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</si>
  <si>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</si>
  <si>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</si>
  <si>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</si>
  <si>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</si>
  <si>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</si>
  <si>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</si>
  <si>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</si>
  <si>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</si>
  <si>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</si>
  <si>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</si>
  <si>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</si>
  <si>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</si>
  <si>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</si>
  <si>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</si>
  <si>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</si>
  <si>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</si>
  <si>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</si>
  <si>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</si>
  <si>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</si>
  <si>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</si>
  <si>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</si>
  <si>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</si>
  <si>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</si>
  <si>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</si>
  <si>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</si>
  <si>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</si>
  <si>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</si>
  <si>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</si>
  <si>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</si>
  <si>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</si>
  <si>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</si>
  <si>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</si>
  <si>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</si>
  <si>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</si>
  <si>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</si>
  <si>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</si>
  <si>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</si>
  <si>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</si>
  <si>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</si>
  <si>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</si>
  <si>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</si>
  <si>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</si>
  <si>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</si>
  <si>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</si>
  <si>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</si>
  <si>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</si>
  <si>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</si>
  <si>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</si>
  <si>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</si>
  <si>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</si>
  <si>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</si>
  <si>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</si>
  <si>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</si>
  <si>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</si>
  <si>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</si>
  <si>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</si>
  <si>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</si>
  <si>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</si>
  <si>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</si>
  <si>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</si>
  <si>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</si>
  <si>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</si>
  <si>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</si>
  <si>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</si>
  <si>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</si>
  <si>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</si>
  <si>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</si>
  <si>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</si>
  <si>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</si>
  <si>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</si>
  <si>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</si>
  <si>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</si>
  <si>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</si>
  <si>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</si>
  <si>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</si>
  <si>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</si>
  <si>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</si>
  <si>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</si>
  <si>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</si>
  <si>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</si>
  <si>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</si>
  <si>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</si>
  <si>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</si>
  <si>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</si>
  <si>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</si>
  <si>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</si>
  <si>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</si>
  <si>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</si>
  <si>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</si>
  <si>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</si>
  <si>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</si>
  <si>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</si>
  <si>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</si>
  <si>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</si>
  <si>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</si>
  <si>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</si>
  <si>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</si>
  <si>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</si>
  <si>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</si>
  <si>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</si>
  <si>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</si>
  <si>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</si>
  <si>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</si>
  <si>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</si>
  <si>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</si>
  <si>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</si>
  <si>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</si>
  <si>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</si>
  <si>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</si>
  <si>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</si>
  <si>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</si>
  <si>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</si>
  <si>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</si>
  <si>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</si>
  <si>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</si>
  <si>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</si>
  <si>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</si>
  <si>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</si>
  <si>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</si>
  <si>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</si>
  <si>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</si>
  <si>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</si>
  <si>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</si>
  <si>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</si>
  <si>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</si>
  <si>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</si>
  <si>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</si>
  <si>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</si>
  <si>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</si>
  <si>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</si>
  <si>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</si>
  <si>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</si>
  <si>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</si>
  <si>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</si>
  <si>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</si>
  <si>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</si>
  <si>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</si>
  <si>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</si>
  <si>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</si>
  <si>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</si>
  <si>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</si>
  <si>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</si>
  <si>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</si>
  <si>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</si>
  <si>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</si>
  <si>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</si>
  <si>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</si>
  <si>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</si>
  <si>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</si>
  <si>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</si>
  <si>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</si>
  <si>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</si>
  <si>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</si>
  <si>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</si>
  <si>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</si>
  <si>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</si>
  <si>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</si>
  <si>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</si>
  <si>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</si>
  <si>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</si>
  <si>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</si>
  <si>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</si>
  <si>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</si>
  <si>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</si>
  <si>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</si>
  <si>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</si>
  <si>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</si>
  <si>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</si>
  <si>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</si>
  <si>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</si>
  <si>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</si>
  <si>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</si>
  <si>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</si>
  <si>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</si>
  <si>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</si>
  <si>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</si>
  <si>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</si>
  <si>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</si>
  <si>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</si>
  <si>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</si>
  <si>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</si>
  <si>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</si>
  <si>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</si>
  <si>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</si>
  <si>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</si>
  <si>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</si>
  <si>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</si>
  <si>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</si>
  <si>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</si>
  <si>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</si>
  <si>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</si>
  <si>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</si>
  <si>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</si>
  <si>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</si>
  <si>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</si>
  <si>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</si>
  <si>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</si>
  <si>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</si>
  <si>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</si>
  <si>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</si>
  <si>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</si>
  <si>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</si>
  <si>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</si>
  <si>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</si>
  <si>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</si>
  <si>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</si>
  <si>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</si>
  <si>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</si>
  <si>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</si>
  <si>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</si>
  <si>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</si>
  <si>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</si>
  <si>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</si>
  <si>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</si>
  <si>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</si>
  <si>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</si>
  <si>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</si>
  <si>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</si>
  <si>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</si>
  <si>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</si>
  <si>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</si>
  <si>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City of Bryan, Texas</t>
  </si>
  <si>
    <t>www.bryantx.gov</t>
  </si>
  <si>
    <t>979-209-5080</t>
  </si>
  <si>
    <t>Alicia Kenney</t>
  </si>
  <si>
    <t>akenney@bryantx.gov</t>
  </si>
  <si>
    <t>300 S. Texas Ave.</t>
  </si>
  <si>
    <t>Bryan</t>
  </si>
  <si>
    <t>Brazos</t>
  </si>
  <si>
    <t>P.O. Box 1000</t>
  </si>
  <si>
    <t>General Obligation Refunding, Series 2013</t>
  </si>
  <si>
    <t>General Obligation Refunding, Series 2014</t>
  </si>
  <si>
    <t>General Obligation Refunding, Series 2015</t>
  </si>
  <si>
    <t>General Obligation Refunding, Series 2016</t>
  </si>
  <si>
    <t>General Obligation Refunding, Series 2018</t>
  </si>
  <si>
    <t>General Obligation Refunding, Series 2019</t>
  </si>
  <si>
    <t>General Obligation Refunding, Series 2020</t>
  </si>
  <si>
    <t>General Obligation Pension, Series 2020</t>
  </si>
  <si>
    <t>Water &amp; Wastewater</t>
  </si>
  <si>
    <t>Certificate of Obligation-Combination Tax 
&amp; Revenue, Series 2013</t>
  </si>
  <si>
    <t>Bryan Texas Utilities</t>
  </si>
  <si>
    <t>Certificate of Obligation-Combination Tax 
&amp; Revenue, Series 2014</t>
  </si>
  <si>
    <t>Partial Bryan Texas Utilities</t>
  </si>
  <si>
    <t>Certificate of Obligation-Combination Tax 
&amp; Revenue, Series 2016</t>
  </si>
  <si>
    <t>Certificate of Obligation-Combination Tax 
&amp; Revenue, Series 2018</t>
  </si>
  <si>
    <t>Certificate of Obligation-Combination Tax 
&amp; Revenue, Series 2020</t>
  </si>
  <si>
    <t>Sewer System Revenue, Series 2011</t>
  </si>
  <si>
    <t>Wastewater</t>
  </si>
  <si>
    <t>Water and Sewer System Revenue, 
Series 2016A</t>
  </si>
  <si>
    <t>Water</t>
  </si>
  <si>
    <t>Water and Sewer System Revenue, 
Series 2016B</t>
  </si>
  <si>
    <t>Water and Sewer System Revenue, 
Series 2017</t>
  </si>
  <si>
    <t>Water and Sewer System Revenue, 
Series 2019</t>
  </si>
  <si>
    <t>Water Refunding Revenue, Series 2020</t>
  </si>
  <si>
    <t>Electric System Revenue City, Series 2016</t>
  </si>
  <si>
    <t>Electric System Revenue City, Series 2018</t>
  </si>
  <si>
    <t>Electric System Revenue Rural, Series 2016</t>
  </si>
  <si>
    <t>Electric System Revenue City, Series 2017</t>
  </si>
  <si>
    <t>Electric System Revenue Rural, Series 2018</t>
  </si>
  <si>
    <t>Electric System Revenue City, Series 2021</t>
  </si>
  <si>
    <t>Electric System Revenue City, Series 2021A</t>
  </si>
  <si>
    <t>Electric System Revenue Rural, Series 2021</t>
  </si>
  <si>
    <t>Authorized but Unissued - 1984</t>
  </si>
  <si>
    <t>Streets</t>
  </si>
  <si>
    <t>Parks</t>
  </si>
  <si>
    <t>Railroad Grade Separation</t>
  </si>
  <si>
    <t>Sanitary Landfill</t>
  </si>
  <si>
    <t xml:space="preserve">Proceeds from the sale of the Bonds will be used (1) for the acquisition, construction, replacement and repair ro the City's rural electric system; (2 )to refund a portion of the City's outstanding debt (the "Refunded Obligations"), for debt service savings, and (3) to pay costs of issuing the Obligations. (Refunded Obligations include: 2001, 2003, 2004, 2005 CO's, 2004 and 2005 Water &amp; Wastewater Revenue Bonds) </t>
  </si>
  <si>
    <t>Proceeds from the sale of the Bonds will be used (i) to refund a portion of the City’s outstanding debt (the “Refunded Obligations”), for debt service savings, and (ii) to pay the costs of issuing the Bonds. (Refunded obligations include 2005 CO's &amp; 2005 Water &amp; Wastewater Revenue Bonds)</t>
  </si>
  <si>
    <t>Proceeds from the sale of the Bonds will be used (i) to refund a portion of the City's outstanding debt (the "Refunded Obligations"), for debt service savings, and (ii) to pay costs of issuing the Bonds. (Refunded Obligations include: 2005 GO's &amp; 2005 Electric Revenue Bonds)</t>
  </si>
  <si>
    <t>Proceeds from the sale of the Bonds will be used (i) to refund a portion of the City's outstanding debt (the "Refunded Obligations"), for debt service savings, and (ii) to pay costs of issuing the Bonds. (Refunded Obligations are 2007 CO's)</t>
  </si>
  <si>
    <t>Proceeds from the sale of the Bonds will be used (i) to refund a portion of the City’s outstanding debt (the “Refunded Obligations”), for debt service savings, and (ii) to pay the costs of issuing the Bonds. (Refunded Obligations are 2008 CO's)</t>
  </si>
  <si>
    <t>Proceeds from the sale of the Bonds will be used (i) to refund a portion of the City’s outstanding debt (the “Refunded Obligations”), for debt service savings, and (ii) to pay the costs of issuing the Bonds. (Refunded Obligations are 2009 CO's)</t>
  </si>
  <si>
    <t>Proceeds from the sale of the Bonds will be used (i) to refund a portion of the City’s outstanding debt (the “Refunded Obligations”), for debt service savings, and (ii) to pay the costs of issuing the Bonds. (Refunded Obligations are 2010 CO's)</t>
  </si>
  <si>
    <t>Proceeds from the sale of the Bonds will be used (i) to pay a portion of the City’s accrued unfunded liability to the Texas Municipal Retirement System and (ii) to pay the costs of issuing the Bonds.</t>
  </si>
  <si>
    <t>Proceeds from the sale of the Bonds will be used for the acquisition, construction, replacement and repair of substations, feeders and other distribution improvements to the City's rural electric system.</t>
  </si>
  <si>
    <t>Proceeds from the sale of the Certificates will be used for (i) the acquisition and construction of improvements, additions and extensions to the City’s electric system, including facilities for the transmission and distribution of electric power and energy, (ii) constructing, improving, renovating, extending, expanding and developing streets, including drainage, traffic signalization, lighting, sidewalks, soundwalls and landscaping, and acquiring right-of-way related thereto, (iii) the purchase of fire-fighting equipment, including fire trucks, and (iv) related professional services, including legal, fiscal, engineering and design fees, and costs of issuance of the Certificates.</t>
  </si>
  <si>
    <t>Proceeds from the sale of the Certificates will be used for (i) constructing, improving, renovating, extending, expanding and developing streets, including drainage, traffic signalization, lighting, sidewalks, soundwalls and landscaping, and acquiring right-of-way related thereto, (ii) constructing, renovating and improving fire department facilities and purchasing fire fighting equipment, including fire trucks; (iii) constructing, renovating and improving airport facilities, including hangars; and (iv) related professional services, including legal, fiscal, engineering and design fees, and costs of issuance of the Certificates.</t>
  </si>
  <si>
    <t>Proceeds from the sale of the Certificates will be used for (i) constructing, improving, renovating, extending, expanding and
developing streets, including drainage, traffic signalization, lighting, sidewalks, soundwalls and landscaping, and acquiring right-of-way
related thereto; (ii) constructing, renovating and improving fire department facilities and purchasing fire-fighting equipment, including
fire trucks; and (iii) related professional services, including legal, fiscal, engineering and design fees, and costs of issuance of the
Certificates.</t>
  </si>
  <si>
    <t>Proceeds from the sale of the Certificates will be used for (i) constructing, acquiring, improving, renovating, expanding and
developing parks and recreation facilities and related infrastructure, vehicles and equipment, including the Regional Park Project; (ii) constructing, acquiring, improving, renovating, expanding and
developing streets and related infrastructure, vehicles and equipment, including drainage, traffic signalization, lighting, sidewalks, soundwalls and landscaping, and acquiring rigth-of-way related thereto; (iii) constructing, renovating and improving fire department facilities and purchasing fire-fighting equipment, including fire trucks; and (iv) related professional services, including legal, fiscal, engineering and design fees, and costs of issuance of the
Certificates.</t>
  </si>
  <si>
    <t>The Bonds are being issued for the purpose of (i) constructing, improving, repairing, renovating, enlarging, extending and equipping the Waterworks an Sewer System and (ii) paying the costs of issuing the Bonds.</t>
  </si>
  <si>
    <t>Proceeds from the sale of the Bonds will be used for (i) constructing, improving, repairing, renovating, enlarging, extending and equip the Waterworks and Sewer System, and (ii) paying related professional services, including legal, fiscal, engineering and design fees, and costs of issuance of the Bonds.</t>
  </si>
  <si>
    <t>Proceeds from the sale of the Bonds will be used to refund a portion of the City’s outstanding 2007 Waterworks and Sewer System Revenue Bonds in order to provide debt service savings for the City, to purchase a surety bond to fund the 2017 Reserve Fund, and to pay issuance costs on the Bonds.</t>
  </si>
  <si>
    <t>Proceeds from the sale of the Bonds will be used (i) to construct, improve, repair, renovate, enlarge, extend and equip the Waterworks and Sewer System and (ii) to pay the costs of issuing of the Bonds.</t>
  </si>
  <si>
    <t>Proceeds from the sale of the Bonds will be used (i) to refund a portion of the City’s outstanding Waterworks and Sewer System Revenue Bonds (the “Refunded Bonds”), for debt service savings, and (ii) to pay the costs of issuing the Bonds. (Refunded Bonds are WWSS Revenue 2010A series)</t>
  </si>
  <si>
    <t>Proceeds from the sale of the Bonds will be used for (i) financing costs or expenses incurred in relation to the acquisition or construction of improvements, additions, or extensions to the Electric System, including facilities for the generation, transmission, or distribution of electric power and energy, and capital assets, facilities and equipment incident and related to the operation, maintenance, or administration of the Electric System; (ii) funding the reserve fund requirement for the Bonds with a municipal bond reserve fund insurance policy issued by Assured Guaranty Municipal Corp.; (iii) refunding portions of outstanding bonds for debt service savings and (iv) paying the cost of issuing the Bonds.</t>
  </si>
  <si>
    <t>Proceeds from the sale of the Bonds will be used for (i) financing costs or expenses incurred in relation to the acquisition or construction of improvements, additions, or extensions to the Rural System, including facilities for the generation, transmission, or distribution of electric power and energy, and capital assets, facilities and equipment incident and related to the operation, maintenance, or administration of the Rural System; (ii) funding the reserve fund requirement for the Bonds with a municipal bond reserve fund insurance policy issued by Assured Guaranty Municipal Corp.; (iii) refunding portions of outstanding bonds for debt service savings, and (iv) paying the cost of issuing the Bonds.</t>
  </si>
  <si>
    <t>Proceeds from the sale of the Bonds will be used (i) to refund portions of the City's outstanding bonds for debt service savings, (ii) to purchase a surety bond to fund the reserve fund requirement for the Bonds, and (iii) for paying the costs of issuing the Bonds.</t>
  </si>
  <si>
    <t>Proceeds from the sale of the Bonds will be used for (i) financing costs or expenses incurred in relation to the acquisition or construction of improvements, additions, or extensions to the Rural System, including facilities for the generation, transmission, or distribution of electric power and energy, and capital assets, facilities and equipment incident and related to the operation, maintenance, or administration of the Rural System; (ii) funding the reserve fund requirement for the Bonds, and (iii) paying the cost of issuing the Bonds.</t>
  </si>
  <si>
    <t>Proceeds from the sale of the Bonds will be used for (i) financing costs or expenses incurred in relation to the acquisition or construction of improvements, additions, or extensions to the Electric System, including facilities for the generation, transmission, or distribution of electric power and energy, and capital assets, facilities and equipment incident and related to the operation, maintenance, or administration of the Electric System, (ii) funding the reserve fund requirement for the Bonds, and (iii) paying the costs of issuing the Bonds</t>
  </si>
  <si>
    <t>Proceeds from the sale of the Bonds will be used for (i) financing costs or expenses incurred in relation to the acquisition or construction of improvements, additions, or extensions to the Rural Electric System, including facilities for the generation, transmission, or distribution of electric power and energy, and capital assets, facilities and equipment incident and related to the operation, maintenance, or administration of the Rural Electric System, (ii) funding the reserve fund requirement for the Bonds, and (iii) paying the costs of issuing the Bonds</t>
  </si>
  <si>
    <t>Authorized but Unissued</t>
  </si>
  <si>
    <t>Authorized but Unissued - $8,225,000</t>
  </si>
  <si>
    <t>Authorized but Unissued - $1,775,000</t>
  </si>
  <si>
    <t>Authorized but Unissued - $2,850,000</t>
  </si>
  <si>
    <t>Authorized but Unissued - $200,000</t>
  </si>
  <si>
    <t>Certificate of Obligation-Combination Tax 
&amp; Revenue, Series 2022</t>
  </si>
  <si>
    <t>Proceeds from the sale of the Certificates will be used for (i) constructing, acquiring, improving, renovating, expanding and
developing parks and recreation facilities and related infrastructure, vehicles and equipment, including the Regional Park Project; (ii)
constructing, improving, renovating, extending, expanding, and developing streets and related infrastructure, vehicles and equipment,
including drainage, traffic signalization, lighting, sidewalks, soundwalls and landscaping, and acquiring right-of-way related thereto; (iii)
constructing, renovating, and improving fire department facilities and purchasing fire-fighting equipment, including fire-trucks; and (iv)
related professional services, including legal, fiscal, engineering and design fees, and costs of issuance of the Certificates.</t>
  </si>
  <si>
    <t>Water and Sewer System Revenue, 
Series 2021</t>
  </si>
  <si>
    <t>Proceeds from the sale of the Bonds will be used (i) to refund portions of the City’s outstanding bonds (the “Refunded Bonds”) for debt service savings (see “SCHEDULE I”), and (ii) for paying the costs of issuing the Bonds (see “THE BONDS – Sources and Uses of Bond Proceeds”).</t>
  </si>
  <si>
    <t>https://www.census.gov/quickfacts/fact/table/bryancitytexas,US/PST045219</t>
  </si>
  <si>
    <t>Electric System Revenue City, Series 2022</t>
  </si>
  <si>
    <t>Division Manager - Fiscal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</si>
</sst>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1">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xas%20Comptroller-HB1378_debt-report-form_FY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 Contact Information"/>
      <sheetName val="2 - Individual Debt Obligations"/>
      <sheetName val="3 - Summary of Debt Obligations"/>
      <sheetName val="Hide"/>
      <sheetName val="4 - Additional Notes"/>
      <sheetName val="5 - Optional Reporting"/>
      <sheetName val="6 - Instructions and Glossar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election activeCell="B17" sqref="B17"/>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15</v>
      </c>
    </row>
    <row r="6" spans="1:2" x14ac:dyDescent="0.25">
      <c r="A6" s="14" t="s">
        <v>22</v>
      </c>
      <c r="B6" s="77"/>
    </row>
    <row r="7" spans="1:2" x14ac:dyDescent="0.25">
      <c r="A7" s="14" t="s">
        <v>239</v>
      </c>
      <c r="B7" s="76">
        <v>2023</v>
      </c>
    </row>
    <row r="8" spans="1:2" x14ac:dyDescent="0.25">
      <c r="A8" s="14" t="s">
        <v>298</v>
      </c>
      <c r="B8" s="78" t="str">
        <f>CONCATENATE("10/1/",B7-1)</f>
        <v>10/1/2022</v>
      </c>
    </row>
    <row r="9" spans="1:2" x14ac:dyDescent="0.25">
      <c r="A9" s="14" t="s">
        <v>14</v>
      </c>
      <c r="B9" s="72">
        <f>IF(ISBLANK(B8),"",DATE(YEAR(B8)+1,MONTH(B8),DAY(B8)-1))</f>
        <v>45199</v>
      </c>
    </row>
    <row r="10" spans="1:2" x14ac:dyDescent="0.25">
      <c r="A10" s="14" t="s">
        <v>21</v>
      </c>
      <c r="B10" s="78" t="s">
        <v>300</v>
      </c>
    </row>
    <row r="11" spans="1:2" x14ac:dyDescent="0.25">
      <c r="A11" s="14" t="s">
        <v>240</v>
      </c>
      <c r="B11" s="79" t="s">
        <v>301</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76" t="s">
        <v>380</v>
      </c>
    </row>
    <row r="18" spans="1:2" x14ac:dyDescent="0.25">
      <c r="A18" s="18" t="s">
        <v>244</v>
      </c>
      <c r="B18" s="79" t="s">
        <v>301</v>
      </c>
    </row>
    <row r="19" spans="1:2" x14ac:dyDescent="0.25">
      <c r="A19" s="18" t="s">
        <v>4</v>
      </c>
      <c r="B19" s="76" t="s">
        <v>303</v>
      </c>
    </row>
    <row r="20" spans="1:2" x14ac:dyDescent="0.25">
      <c r="A20" s="18" t="s">
        <v>245</v>
      </c>
      <c r="B20" s="76" t="s">
        <v>304</v>
      </c>
    </row>
    <row r="21" spans="1:2" x14ac:dyDescent="0.25">
      <c r="A21" s="18" t="s">
        <v>5</v>
      </c>
      <c r="B21" s="76"/>
    </row>
    <row r="22" spans="1:2" x14ac:dyDescent="0.25">
      <c r="A22" s="18" t="s">
        <v>246</v>
      </c>
      <c r="B22" s="76" t="s">
        <v>305</v>
      </c>
    </row>
    <row r="23" spans="1:2" x14ac:dyDescent="0.25">
      <c r="A23" s="18" t="s">
        <v>247</v>
      </c>
      <c r="B23" s="80">
        <v>77803</v>
      </c>
    </row>
    <row r="24" spans="1:2" x14ac:dyDescent="0.25">
      <c r="A24" s="18" t="s">
        <v>248</v>
      </c>
      <c r="B24" s="76" t="s">
        <v>306</v>
      </c>
    </row>
    <row r="25" spans="1:2" x14ac:dyDescent="0.25">
      <c r="A25" s="18" t="s">
        <v>279</v>
      </c>
      <c r="B25" s="76" t="s">
        <v>13</v>
      </c>
    </row>
    <row r="26" spans="1:2" x14ac:dyDescent="0.25">
      <c r="A26" s="18" t="s">
        <v>6</v>
      </c>
      <c r="B26" s="76" t="s">
        <v>307</v>
      </c>
    </row>
    <row r="27" spans="1:2" x14ac:dyDescent="0.25">
      <c r="A27" s="18" t="s">
        <v>7</v>
      </c>
      <c r="B27" s="76"/>
    </row>
    <row r="28" spans="1:2" x14ac:dyDescent="0.25">
      <c r="A28" s="18" t="s">
        <v>8</v>
      </c>
      <c r="B28" s="76" t="s">
        <v>305</v>
      </c>
    </row>
    <row r="29" spans="1:2" x14ac:dyDescent="0.25">
      <c r="A29" s="18" t="s">
        <v>9</v>
      </c>
      <c r="B29" s="76">
        <v>77805</v>
      </c>
    </row>
    <row r="30" spans="1:2" x14ac:dyDescent="0.25">
      <c r="A30" s="18" t="s">
        <v>10</v>
      </c>
      <c r="B30" s="76" t="s">
        <v>306</v>
      </c>
    </row>
    <row r="31" spans="1:2" x14ac:dyDescent="0.25">
      <c r="A31" s="20" t="s">
        <v>90</v>
      </c>
      <c r="B31" s="21"/>
    </row>
  </sheetData>
  <conditionalFormatting sqref="B6">
    <cfRule type="expression" dxfId="10" priority="4">
      <formula>$B$5="Other"</formula>
    </cfRule>
    <cfRule type="expression" dxfId="9" priority="5">
      <formula>$B$5="(select)"</formula>
    </cfRule>
  </conditionalFormatting>
  <conditionalFormatting sqref="B9">
    <cfRule type="expression" dxfId="8" priority="2">
      <formula>$B$8=""</formula>
    </cfRule>
    <cfRule type="cellIs" dxfId="7" priority="3" operator="greaterThan">
      <formula>TODAY()</formula>
    </cfRule>
  </conditionalFormatting>
  <conditionalFormatting sqref="B26:B30">
    <cfRule type="expression" dxfId="6" priority="1">
      <formula>$B$25="Yes"</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Hide!$C$1:$C$15</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 type="list" allowBlank="1" showInputMessage="1" showErrorMessage="1" xr:uid="{7207ED9B-2A0C-4295-92E1-787AB632AC7E}">
          <x14:formula1>
            <xm:f>'R:\Acctg\Debt\Texas Comptroller\[Texas Comptroller-HB1378_debt-report-form_FY21.xlsx]Hide'!#REF!</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7"/>
  <sheetViews>
    <sheetView topLeftCell="D37" zoomScale="70" zoomScaleNormal="70" workbookViewId="0">
      <selection activeCell="S41" sqref="S41"/>
    </sheetView>
  </sheetViews>
  <sheetFormatPr defaultColWidth="0" defaultRowHeight="15.75" x14ac:dyDescent="0.25"/>
  <cols>
    <col min="1" max="1" width="52"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88.425781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City of Bryan, Texas</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2023</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78.75" x14ac:dyDescent="0.25">
      <c r="A10" s="86" t="s">
        <v>308</v>
      </c>
      <c r="B10" s="86"/>
      <c r="C10" s="83">
        <v>27685000</v>
      </c>
      <c r="D10" s="83">
        <v>4580000</v>
      </c>
      <c r="E10" s="84">
        <v>4797700</v>
      </c>
      <c r="F10" s="87">
        <v>46249</v>
      </c>
      <c r="G10" s="82" t="s">
        <v>12</v>
      </c>
      <c r="H10" s="84">
        <v>27811772.399999999</v>
      </c>
      <c r="I10" s="84">
        <v>27811772.399999999</v>
      </c>
      <c r="J10" s="84">
        <f t="shared" ref="J10:J15" si="0">H10-I10</f>
        <v>0</v>
      </c>
      <c r="K10" s="88" t="s">
        <v>345</v>
      </c>
      <c r="L10" s="82" t="s">
        <v>12</v>
      </c>
      <c r="M10" s="81" t="s">
        <v>77</v>
      </c>
      <c r="N10" s="81" t="s">
        <v>44</v>
      </c>
      <c r="O10" s="82" t="s">
        <v>77</v>
      </c>
      <c r="P10" s="82" t="s">
        <v>77</v>
      </c>
      <c r="Q10" s="82"/>
      <c r="R10" s="86"/>
      <c r="S10" s="86"/>
    </row>
    <row r="11" spans="1:19" s="3" customFormat="1" ht="47.25" x14ac:dyDescent="0.25">
      <c r="A11" s="86" t="s">
        <v>309</v>
      </c>
      <c r="B11" s="86"/>
      <c r="C11" s="83">
        <v>9245000</v>
      </c>
      <c r="D11" s="83">
        <v>4099999.9699999997</v>
      </c>
      <c r="E11" s="84">
        <v>4599645.0299999993</v>
      </c>
      <c r="F11" s="87">
        <v>48075</v>
      </c>
      <c r="G11" s="82" t="s">
        <v>12</v>
      </c>
      <c r="H11" s="84">
        <v>9322079.9100000001</v>
      </c>
      <c r="I11" s="84">
        <v>9322079.9100000001</v>
      </c>
      <c r="J11" s="84">
        <f t="shared" si="0"/>
        <v>0</v>
      </c>
      <c r="K11" s="88" t="s">
        <v>346</v>
      </c>
      <c r="L11" s="82" t="s">
        <v>12</v>
      </c>
      <c r="M11" s="81" t="s">
        <v>77</v>
      </c>
      <c r="N11" s="81" t="s">
        <v>44</v>
      </c>
      <c r="O11" s="82" t="s">
        <v>77</v>
      </c>
      <c r="P11" s="82" t="s">
        <v>77</v>
      </c>
      <c r="Q11" s="82"/>
      <c r="R11" s="86"/>
      <c r="S11" s="86"/>
    </row>
    <row r="12" spans="1:19" s="3" customFormat="1" ht="47.25" x14ac:dyDescent="0.25">
      <c r="A12" s="86" t="s">
        <v>310</v>
      </c>
      <c r="B12" s="86"/>
      <c r="C12" s="83">
        <v>19480000</v>
      </c>
      <c r="D12" s="83">
        <v>3705000</v>
      </c>
      <c r="E12" s="84">
        <v>3862650</v>
      </c>
      <c r="F12" s="87">
        <v>45884</v>
      </c>
      <c r="G12" s="82" t="s">
        <v>12</v>
      </c>
      <c r="H12" s="84">
        <v>20404064.510000002</v>
      </c>
      <c r="I12" s="84">
        <v>20404064.510000002</v>
      </c>
      <c r="J12" s="84">
        <f>H12-I12</f>
        <v>0</v>
      </c>
      <c r="K12" s="88" t="s">
        <v>347</v>
      </c>
      <c r="L12" s="82" t="s">
        <v>12</v>
      </c>
      <c r="M12" s="81" t="s">
        <v>77</v>
      </c>
      <c r="N12" s="81" t="s">
        <v>44</v>
      </c>
      <c r="O12" s="82" t="s">
        <v>77</v>
      </c>
      <c r="P12" s="82" t="s">
        <v>77</v>
      </c>
      <c r="Q12" s="82"/>
      <c r="R12" s="86"/>
      <c r="S12" s="86"/>
    </row>
    <row r="13" spans="1:19" s="3" customFormat="1" ht="47.25" x14ac:dyDescent="0.25">
      <c r="A13" s="86" t="s">
        <v>311</v>
      </c>
      <c r="B13" s="86"/>
      <c r="C13" s="83">
        <v>7755000</v>
      </c>
      <c r="D13" s="83">
        <v>2470000</v>
      </c>
      <c r="E13" s="84">
        <v>2603050</v>
      </c>
      <c r="F13" s="87">
        <v>46249</v>
      </c>
      <c r="G13" s="82" t="s">
        <v>12</v>
      </c>
      <c r="H13" s="84">
        <v>8127164.9800000004</v>
      </c>
      <c r="I13" s="84">
        <v>8127164.9800000004</v>
      </c>
      <c r="J13" s="84">
        <f>H13-I13</f>
        <v>0</v>
      </c>
      <c r="K13" s="88" t="s">
        <v>348</v>
      </c>
      <c r="L13" s="82" t="s">
        <v>12</v>
      </c>
      <c r="M13" s="81" t="s">
        <v>77</v>
      </c>
      <c r="N13" s="81" t="s">
        <v>44</v>
      </c>
      <c r="O13" s="82" t="s">
        <v>77</v>
      </c>
      <c r="P13" s="82" t="s">
        <v>77</v>
      </c>
      <c r="Q13" s="82"/>
      <c r="R13" s="86"/>
      <c r="S13" s="86"/>
    </row>
    <row r="14" spans="1:19" s="3" customFormat="1" ht="47.25" x14ac:dyDescent="0.25">
      <c r="A14" s="86" t="s">
        <v>312</v>
      </c>
      <c r="B14" s="86"/>
      <c r="C14" s="83">
        <v>6265000</v>
      </c>
      <c r="D14" s="83">
        <v>3374999.9999999995</v>
      </c>
      <c r="E14" s="84">
        <v>3748499.9999999995</v>
      </c>
      <c r="F14" s="87">
        <v>46980</v>
      </c>
      <c r="G14" s="82" t="s">
        <v>12</v>
      </c>
      <c r="H14" s="84">
        <v>6579046.4000000004</v>
      </c>
      <c r="I14" s="84">
        <v>6579046.4000000004</v>
      </c>
      <c r="J14" s="84">
        <f t="shared" si="0"/>
        <v>0</v>
      </c>
      <c r="K14" s="88" t="s">
        <v>349</v>
      </c>
      <c r="L14" s="82" t="s">
        <v>12</v>
      </c>
      <c r="M14" s="81" t="s">
        <v>77</v>
      </c>
      <c r="N14" s="81" t="s">
        <v>44</v>
      </c>
      <c r="O14" s="82" t="s">
        <v>77</v>
      </c>
      <c r="P14" s="82" t="s">
        <v>77</v>
      </c>
      <c r="Q14" s="82"/>
      <c r="R14" s="86"/>
      <c r="S14" s="86"/>
    </row>
    <row r="15" spans="1:19" s="3" customFormat="1" ht="47.25" x14ac:dyDescent="0.25">
      <c r="A15" s="86" t="s">
        <v>313</v>
      </c>
      <c r="B15" s="86"/>
      <c r="C15" s="83">
        <v>4660000</v>
      </c>
      <c r="D15" s="83">
        <v>2935000</v>
      </c>
      <c r="E15" s="84">
        <v>3248350</v>
      </c>
      <c r="F15" s="87">
        <v>47345</v>
      </c>
      <c r="G15" s="82" t="s">
        <v>12</v>
      </c>
      <c r="H15" s="84">
        <v>4981429.47</v>
      </c>
      <c r="I15" s="84">
        <f>+H15</f>
        <v>4981429.47</v>
      </c>
      <c r="J15" s="84">
        <f t="shared" si="0"/>
        <v>0</v>
      </c>
      <c r="K15" s="88" t="s">
        <v>350</v>
      </c>
      <c r="L15" s="82" t="s">
        <v>12</v>
      </c>
      <c r="M15" s="81" t="s">
        <v>77</v>
      </c>
      <c r="N15" s="81" t="s">
        <v>44</v>
      </c>
      <c r="O15" s="82" t="s">
        <v>77</v>
      </c>
      <c r="P15" s="82" t="s">
        <v>77</v>
      </c>
      <c r="Q15" s="82"/>
      <c r="R15" s="86"/>
      <c r="S15" s="86"/>
    </row>
    <row r="16" spans="1:19" s="3" customFormat="1" ht="47.25" x14ac:dyDescent="0.25">
      <c r="A16" s="86" t="s">
        <v>314</v>
      </c>
      <c r="B16" s="86"/>
      <c r="C16" s="83">
        <v>7125000</v>
      </c>
      <c r="D16" s="83">
        <v>5105000</v>
      </c>
      <c r="E16" s="84">
        <v>5850599.9998608697</v>
      </c>
      <c r="F16" s="87">
        <v>47710</v>
      </c>
      <c r="G16" s="82" t="s">
        <v>12</v>
      </c>
      <c r="H16" s="84">
        <f>7844388.05-100000</f>
        <v>7744388.0499999998</v>
      </c>
      <c r="I16" s="84">
        <f>7844388.05-100000</f>
        <v>7744388.0499999998</v>
      </c>
      <c r="J16" s="84">
        <v>0</v>
      </c>
      <c r="K16" s="88" t="s">
        <v>351</v>
      </c>
      <c r="L16" s="82" t="s">
        <v>12</v>
      </c>
      <c r="M16" s="81" t="s">
        <v>77</v>
      </c>
      <c r="N16" s="81" t="s">
        <v>44</v>
      </c>
      <c r="O16" s="82" t="s">
        <v>77</v>
      </c>
      <c r="P16" s="82" t="s">
        <v>77</v>
      </c>
      <c r="Q16" s="82"/>
      <c r="R16" s="86"/>
      <c r="S16" s="86"/>
    </row>
    <row r="17" spans="1:19" s="3" customFormat="1" ht="47.25" x14ac:dyDescent="0.25">
      <c r="A17" s="81" t="s">
        <v>315</v>
      </c>
      <c r="B17" s="81"/>
      <c r="C17" s="83">
        <v>54700000.000000007</v>
      </c>
      <c r="D17" s="83">
        <v>51849999.999999993</v>
      </c>
      <c r="E17" s="84">
        <v>65411146.199999996</v>
      </c>
      <c r="F17" s="85">
        <v>51363</v>
      </c>
      <c r="G17" s="82" t="s">
        <v>12</v>
      </c>
      <c r="H17" s="84">
        <v>54700000</v>
      </c>
      <c r="I17" s="84">
        <f t="shared" ref="I17:I28" si="1">+H17-J17</f>
        <v>54700000</v>
      </c>
      <c r="J17" s="84">
        <v>0</v>
      </c>
      <c r="K17" s="82" t="s">
        <v>352</v>
      </c>
      <c r="L17" s="82" t="s">
        <v>12</v>
      </c>
      <c r="M17" s="81" t="s">
        <v>77</v>
      </c>
      <c r="N17" s="81" t="s">
        <v>44</v>
      </c>
      <c r="O17" s="82" t="s">
        <v>77</v>
      </c>
      <c r="P17" s="82" t="s">
        <v>77</v>
      </c>
      <c r="Q17" s="82"/>
      <c r="R17" s="81"/>
      <c r="S17" s="81"/>
    </row>
    <row r="18" spans="1:19" s="3" customFormat="1" ht="47.25" x14ac:dyDescent="0.25">
      <c r="A18" s="88" t="s">
        <v>317</v>
      </c>
      <c r="B18" s="86" t="s">
        <v>318</v>
      </c>
      <c r="C18" s="83">
        <v>5600000</v>
      </c>
      <c r="D18" s="83">
        <v>3265000</v>
      </c>
      <c r="E18" s="84">
        <v>4047083.82</v>
      </c>
      <c r="F18" s="87">
        <v>48806</v>
      </c>
      <c r="G18" s="82" t="s">
        <v>12</v>
      </c>
      <c r="H18" s="84">
        <v>5652871.0999999996</v>
      </c>
      <c r="I18" s="84">
        <f t="shared" si="1"/>
        <v>5652871.0999999996</v>
      </c>
      <c r="J18" s="84">
        <v>0</v>
      </c>
      <c r="K18" s="88" t="s">
        <v>353</v>
      </c>
      <c r="L18" s="82" t="s">
        <v>12</v>
      </c>
      <c r="M18" s="81" t="s">
        <v>77</v>
      </c>
      <c r="N18" s="81" t="s">
        <v>44</v>
      </c>
      <c r="O18" s="82" t="s">
        <v>77</v>
      </c>
      <c r="P18" s="82" t="s">
        <v>77</v>
      </c>
      <c r="Q18" s="82"/>
      <c r="R18" s="86"/>
      <c r="S18" s="86"/>
    </row>
    <row r="19" spans="1:19" s="3" customFormat="1" ht="110.25" x14ac:dyDescent="0.25">
      <c r="A19" s="88" t="s">
        <v>319</v>
      </c>
      <c r="B19" s="88" t="s">
        <v>320</v>
      </c>
      <c r="C19" s="83">
        <v>42615000</v>
      </c>
      <c r="D19" s="83">
        <v>29420000</v>
      </c>
      <c r="E19" s="84">
        <v>38671371.420000002</v>
      </c>
      <c r="F19" s="87">
        <v>50997</v>
      </c>
      <c r="G19" s="82" t="s">
        <v>12</v>
      </c>
      <c r="H19" s="84">
        <v>42683738.170000002</v>
      </c>
      <c r="I19" s="84">
        <f t="shared" si="1"/>
        <v>42683738.170000002</v>
      </c>
      <c r="J19" s="84">
        <v>0</v>
      </c>
      <c r="K19" s="88" t="s">
        <v>354</v>
      </c>
      <c r="L19" s="82" t="s">
        <v>12</v>
      </c>
      <c r="M19" s="81" t="s">
        <v>77</v>
      </c>
      <c r="N19" s="81" t="s">
        <v>44</v>
      </c>
      <c r="O19" s="82" t="s">
        <v>77</v>
      </c>
      <c r="P19" s="82" t="s">
        <v>77</v>
      </c>
      <c r="Q19" s="82"/>
      <c r="R19" s="86"/>
      <c r="S19" s="86"/>
    </row>
    <row r="20" spans="1:19" s="3" customFormat="1" ht="110.25" x14ac:dyDescent="0.25">
      <c r="A20" s="88" t="s">
        <v>321</v>
      </c>
      <c r="B20" s="86"/>
      <c r="C20" s="83">
        <v>10435000</v>
      </c>
      <c r="D20" s="83">
        <v>7000000</v>
      </c>
      <c r="E20" s="84">
        <v>8396024</v>
      </c>
      <c r="F20" s="87">
        <v>49902</v>
      </c>
      <c r="G20" s="82" t="s">
        <v>12</v>
      </c>
      <c r="H20" s="84">
        <v>10919567.43</v>
      </c>
      <c r="I20" s="84">
        <f t="shared" si="1"/>
        <v>10212336.449999999</v>
      </c>
      <c r="J20" s="84">
        <v>707230.98</v>
      </c>
      <c r="K20" s="88" t="s">
        <v>355</v>
      </c>
      <c r="L20" s="82" t="s">
        <v>12</v>
      </c>
      <c r="M20" s="81" t="s">
        <v>77</v>
      </c>
      <c r="N20" s="81" t="s">
        <v>44</v>
      </c>
      <c r="O20" s="82" t="s">
        <v>77</v>
      </c>
      <c r="P20" s="82" t="s">
        <v>77</v>
      </c>
      <c r="Q20" s="82"/>
      <c r="R20" s="86"/>
      <c r="S20" s="86"/>
    </row>
    <row r="21" spans="1:19" s="3" customFormat="1" ht="141.75" x14ac:dyDescent="0.25">
      <c r="A21" s="88" t="s">
        <v>322</v>
      </c>
      <c r="B21" s="86"/>
      <c r="C21" s="83">
        <v>11965000</v>
      </c>
      <c r="D21" s="83">
        <v>9625000</v>
      </c>
      <c r="E21" s="84">
        <v>12310012.539999999</v>
      </c>
      <c r="F21" s="87">
        <v>50632</v>
      </c>
      <c r="G21" s="82" t="s">
        <v>12</v>
      </c>
      <c r="H21" s="84">
        <v>12324537.779999999</v>
      </c>
      <c r="I21" s="84">
        <f t="shared" si="1"/>
        <v>10325436.809999999</v>
      </c>
      <c r="J21" s="84">
        <v>1999100.97</v>
      </c>
      <c r="K21" s="88" t="s">
        <v>356</v>
      </c>
      <c r="L21" s="82" t="s">
        <v>12</v>
      </c>
      <c r="M21" s="81" t="s">
        <v>77</v>
      </c>
      <c r="N21" s="81" t="s">
        <v>44</v>
      </c>
      <c r="O21" s="82" t="s">
        <v>77</v>
      </c>
      <c r="P21" s="82" t="s">
        <v>77</v>
      </c>
      <c r="Q21" s="82"/>
      <c r="R21" s="86"/>
      <c r="S21" s="86"/>
    </row>
    <row r="22" spans="1:19" s="3" customFormat="1" ht="173.25" x14ac:dyDescent="0.25">
      <c r="A22" s="88" t="s">
        <v>323</v>
      </c>
      <c r="B22" s="86"/>
      <c r="C22" s="83">
        <v>70365000</v>
      </c>
      <c r="D22" s="83">
        <v>67165000</v>
      </c>
      <c r="E22" s="84">
        <v>93075300.24000001</v>
      </c>
      <c r="F22" s="87">
        <v>55015</v>
      </c>
      <c r="G22" s="82" t="s">
        <v>12</v>
      </c>
      <c r="H22" s="84">
        <v>72959393.200000003</v>
      </c>
      <c r="I22" s="84">
        <f t="shared" si="1"/>
        <v>72959393.200000003</v>
      </c>
      <c r="J22" s="84">
        <v>0</v>
      </c>
      <c r="K22" s="88" t="s">
        <v>357</v>
      </c>
      <c r="L22" s="82" t="s">
        <v>12</v>
      </c>
      <c r="M22" s="81" t="s">
        <v>77</v>
      </c>
      <c r="N22" s="81" t="s">
        <v>44</v>
      </c>
      <c r="O22" s="82" t="s">
        <v>77</v>
      </c>
      <c r="P22" s="82" t="s">
        <v>77</v>
      </c>
      <c r="Q22" s="82"/>
      <c r="R22" s="86"/>
      <c r="S22" s="86"/>
    </row>
    <row r="23" spans="1:19" s="3" customFormat="1" ht="189" x14ac:dyDescent="0.25">
      <c r="A23" s="88" t="s">
        <v>374</v>
      </c>
      <c r="B23" s="86"/>
      <c r="C23" s="83">
        <v>27425000</v>
      </c>
      <c r="D23" s="83">
        <v>27325000.000000004</v>
      </c>
      <c r="E23" s="84">
        <v>45752350</v>
      </c>
      <c r="F23" s="87">
        <v>55746</v>
      </c>
      <c r="G23" s="82" t="s">
        <v>12</v>
      </c>
      <c r="H23" s="84">
        <v>29142966.440000001</v>
      </c>
      <c r="I23" s="84">
        <f t="shared" si="1"/>
        <v>8667321.1600000001</v>
      </c>
      <c r="J23" s="84">
        <v>20475645.280000001</v>
      </c>
      <c r="K23" s="88" t="s">
        <v>375</v>
      </c>
      <c r="L23" s="82" t="s">
        <v>12</v>
      </c>
      <c r="M23" s="81" t="s">
        <v>77</v>
      </c>
      <c r="N23" s="81" t="s">
        <v>44</v>
      </c>
      <c r="O23" s="82" t="s">
        <v>77</v>
      </c>
      <c r="P23" s="82" t="s">
        <v>77</v>
      </c>
      <c r="Q23" s="82"/>
      <c r="R23" s="86"/>
      <c r="S23" s="86"/>
    </row>
    <row r="24" spans="1:19" s="3" customFormat="1" ht="47.25" x14ac:dyDescent="0.25">
      <c r="A24" s="86" t="s">
        <v>324</v>
      </c>
      <c r="B24" s="86" t="s">
        <v>325</v>
      </c>
      <c r="C24" s="83">
        <v>15685000</v>
      </c>
      <c r="D24" s="83">
        <v>6155000</v>
      </c>
      <c r="E24" s="84">
        <v>6713870</v>
      </c>
      <c r="F24" s="87">
        <v>47665</v>
      </c>
      <c r="G24" s="82" t="s">
        <v>13</v>
      </c>
      <c r="H24" s="84">
        <v>15400098</v>
      </c>
      <c r="I24" s="84">
        <f t="shared" si="1"/>
        <v>15400098</v>
      </c>
      <c r="J24" s="84">
        <v>0</v>
      </c>
      <c r="K24" s="88" t="s">
        <v>358</v>
      </c>
      <c r="L24" s="82" t="s">
        <v>13</v>
      </c>
      <c r="M24" s="81"/>
      <c r="N24" s="81"/>
      <c r="O24" s="82"/>
      <c r="P24" s="82"/>
      <c r="Q24" s="82"/>
      <c r="R24" s="86"/>
      <c r="S24" s="86"/>
    </row>
    <row r="25" spans="1:19" s="3" customFormat="1" ht="63" x14ac:dyDescent="0.25">
      <c r="A25" s="88" t="s">
        <v>326</v>
      </c>
      <c r="B25" s="86" t="s">
        <v>327</v>
      </c>
      <c r="C25" s="83">
        <v>4370000</v>
      </c>
      <c r="D25" s="83">
        <v>3125000</v>
      </c>
      <c r="E25" s="84">
        <v>3788493.8200000003</v>
      </c>
      <c r="F25" s="87">
        <v>49857</v>
      </c>
      <c r="G25" s="82" t="s">
        <v>13</v>
      </c>
      <c r="H25" s="84">
        <v>4501212</v>
      </c>
      <c r="I25" s="84">
        <f t="shared" si="1"/>
        <v>4501212</v>
      </c>
      <c r="J25" s="84">
        <v>0</v>
      </c>
      <c r="K25" s="88" t="s">
        <v>359</v>
      </c>
      <c r="L25" s="82" t="s">
        <v>12</v>
      </c>
      <c r="M25" s="81" t="s">
        <v>77</v>
      </c>
      <c r="N25" s="81" t="s">
        <v>46</v>
      </c>
      <c r="O25" s="82" t="s">
        <v>77</v>
      </c>
      <c r="P25" s="82" t="s">
        <v>77</v>
      </c>
      <c r="Q25" s="82"/>
      <c r="R25" s="86"/>
      <c r="S25" s="86"/>
    </row>
    <row r="26" spans="1:19" s="3" customFormat="1" ht="63" x14ac:dyDescent="0.25">
      <c r="A26" s="88" t="s">
        <v>328</v>
      </c>
      <c r="B26" s="86" t="s">
        <v>327</v>
      </c>
      <c r="C26" s="83">
        <v>2345000</v>
      </c>
      <c r="D26" s="83">
        <v>1765000</v>
      </c>
      <c r="E26" s="84">
        <v>2191037</v>
      </c>
      <c r="F26" s="87">
        <v>51683</v>
      </c>
      <c r="G26" s="82" t="s">
        <v>13</v>
      </c>
      <c r="H26" s="84">
        <v>2345000</v>
      </c>
      <c r="I26" s="84">
        <f t="shared" si="1"/>
        <v>2345000</v>
      </c>
      <c r="J26" s="84">
        <v>0</v>
      </c>
      <c r="K26" s="88" t="s">
        <v>359</v>
      </c>
      <c r="L26" s="82" t="s">
        <v>13</v>
      </c>
      <c r="M26" s="81"/>
      <c r="N26" s="81"/>
      <c r="O26" s="82"/>
      <c r="P26" s="82"/>
      <c r="Q26" s="82"/>
      <c r="R26" s="86"/>
      <c r="S26" s="86"/>
    </row>
    <row r="27" spans="1:19" s="3" customFormat="1" ht="63" x14ac:dyDescent="0.25">
      <c r="A27" s="88" t="s">
        <v>329</v>
      </c>
      <c r="B27" s="86" t="s">
        <v>316</v>
      </c>
      <c r="C27" s="83">
        <v>19900000</v>
      </c>
      <c r="D27" s="83">
        <v>7505000</v>
      </c>
      <c r="E27" s="84">
        <v>8826950</v>
      </c>
      <c r="F27" s="87">
        <v>48396</v>
      </c>
      <c r="G27" s="82" t="s">
        <v>13</v>
      </c>
      <c r="H27" s="84">
        <v>21708122</v>
      </c>
      <c r="I27" s="84">
        <f t="shared" si="1"/>
        <v>21708122</v>
      </c>
      <c r="J27" s="84">
        <v>0</v>
      </c>
      <c r="K27" s="88" t="s">
        <v>360</v>
      </c>
      <c r="L27" s="82" t="s">
        <v>12</v>
      </c>
      <c r="M27" s="81" t="s">
        <v>77</v>
      </c>
      <c r="N27" s="81" t="s">
        <v>44</v>
      </c>
      <c r="O27" s="82" t="s">
        <v>77</v>
      </c>
      <c r="P27" s="82" t="s">
        <v>77</v>
      </c>
      <c r="Q27" s="82"/>
      <c r="R27" s="86"/>
      <c r="S27" s="86"/>
    </row>
    <row r="28" spans="1:19" s="3" customFormat="1" ht="47.25" x14ac:dyDescent="0.25">
      <c r="A28" s="88" t="s">
        <v>330</v>
      </c>
      <c r="B28" s="86" t="s">
        <v>316</v>
      </c>
      <c r="C28" s="83">
        <v>3150000</v>
      </c>
      <c r="D28" s="83">
        <v>1935000</v>
      </c>
      <c r="E28" s="84">
        <v>2141250</v>
      </c>
      <c r="F28" s="87">
        <v>47300</v>
      </c>
      <c r="G28" s="82" t="s">
        <v>13</v>
      </c>
      <c r="H28" s="84">
        <f>3150000+206255.89</f>
        <v>3356255.89</v>
      </c>
      <c r="I28" s="84">
        <f t="shared" si="1"/>
        <v>3356255.89</v>
      </c>
      <c r="J28" s="84">
        <v>0</v>
      </c>
      <c r="K28" s="88" t="s">
        <v>361</v>
      </c>
      <c r="L28" s="82" t="s">
        <v>12</v>
      </c>
      <c r="M28" s="81" t="s">
        <v>43</v>
      </c>
      <c r="N28" s="81" t="s">
        <v>40</v>
      </c>
      <c r="O28" s="82" t="s">
        <v>77</v>
      </c>
      <c r="P28" s="82" t="s">
        <v>77</v>
      </c>
      <c r="Q28" s="82"/>
      <c r="R28" s="86"/>
      <c r="S28" s="86"/>
    </row>
    <row r="29" spans="1:19" s="3" customFormat="1" ht="63" x14ac:dyDescent="0.25">
      <c r="A29" s="86" t="s">
        <v>331</v>
      </c>
      <c r="B29" s="86" t="s">
        <v>327</v>
      </c>
      <c r="C29" s="83">
        <v>2970000</v>
      </c>
      <c r="D29" s="83">
        <v>2325000</v>
      </c>
      <c r="E29" s="84">
        <v>2570500</v>
      </c>
      <c r="F29" s="87">
        <v>47665</v>
      </c>
      <c r="G29" s="82" t="s">
        <v>13</v>
      </c>
      <c r="H29" s="84">
        <f>3142295.96-87974.26</f>
        <v>3054321.7</v>
      </c>
      <c r="I29" s="84">
        <f t="shared" ref="I29:I30" si="2">+H29-J29</f>
        <v>3054321.7</v>
      </c>
      <c r="J29" s="84">
        <v>0</v>
      </c>
      <c r="K29" s="88" t="s">
        <v>362</v>
      </c>
      <c r="L29" s="82" t="s">
        <v>12</v>
      </c>
      <c r="M29" s="81" t="s">
        <v>77</v>
      </c>
      <c r="N29" s="81" t="s">
        <v>44</v>
      </c>
      <c r="O29" s="82" t="s">
        <v>77</v>
      </c>
      <c r="P29" s="82" t="s">
        <v>77</v>
      </c>
      <c r="Q29" s="82"/>
      <c r="R29" s="86"/>
      <c r="S29" s="86"/>
    </row>
    <row r="30" spans="1:19" s="3" customFormat="1" ht="63" x14ac:dyDescent="0.25">
      <c r="A30" s="88" t="s">
        <v>376</v>
      </c>
      <c r="B30" s="86" t="s">
        <v>316</v>
      </c>
      <c r="C30" s="83">
        <v>15655000</v>
      </c>
      <c r="D30" s="83">
        <v>14465000</v>
      </c>
      <c r="E30" s="84">
        <v>18066773</v>
      </c>
      <c r="F30" s="87">
        <v>53509</v>
      </c>
      <c r="G30" s="82" t="s">
        <v>13</v>
      </c>
      <c r="H30" s="84">
        <v>15655000</v>
      </c>
      <c r="I30" s="84">
        <f t="shared" si="2"/>
        <v>517521.84999999963</v>
      </c>
      <c r="J30" s="84">
        <v>15137478.15</v>
      </c>
      <c r="K30" s="88" t="s">
        <v>359</v>
      </c>
      <c r="L30" s="82" t="s">
        <v>12</v>
      </c>
      <c r="M30" s="81" t="s">
        <v>77</v>
      </c>
      <c r="N30" s="81" t="s">
        <v>44</v>
      </c>
      <c r="O30" s="82" t="s">
        <v>77</v>
      </c>
      <c r="P30" s="82" t="s">
        <v>77</v>
      </c>
      <c r="Q30" s="82"/>
      <c r="R30" s="86"/>
      <c r="S30" s="86"/>
    </row>
    <row r="31" spans="1:19" s="3" customFormat="1" ht="126" x14ac:dyDescent="0.25">
      <c r="A31" s="86" t="s">
        <v>332</v>
      </c>
      <c r="B31" s="86" t="s">
        <v>318</v>
      </c>
      <c r="C31" s="83">
        <v>71435000</v>
      </c>
      <c r="D31" s="83">
        <v>59830000</v>
      </c>
      <c r="E31" s="84">
        <v>84132400</v>
      </c>
      <c r="F31" s="87">
        <v>51683</v>
      </c>
      <c r="G31" s="82" t="s">
        <v>13</v>
      </c>
      <c r="H31" s="84">
        <v>82623854.650000006</v>
      </c>
      <c r="I31" s="84">
        <f t="shared" ref="I31:I39" si="3">H31-J31</f>
        <v>82623854.650000006</v>
      </c>
      <c r="J31" s="84">
        <v>0</v>
      </c>
      <c r="K31" s="88" t="s">
        <v>363</v>
      </c>
      <c r="L31" s="82" t="s">
        <v>12</v>
      </c>
      <c r="M31" s="81" t="s">
        <v>77</v>
      </c>
      <c r="N31" s="81" t="s">
        <v>48</v>
      </c>
      <c r="O31" s="82" t="s">
        <v>46</v>
      </c>
      <c r="P31" s="82" t="s">
        <v>77</v>
      </c>
      <c r="Q31" s="82"/>
      <c r="R31" s="86"/>
      <c r="S31" s="86"/>
    </row>
    <row r="32" spans="1:19" s="3" customFormat="1" ht="126" x14ac:dyDescent="0.25">
      <c r="A32" s="86" t="s">
        <v>333</v>
      </c>
      <c r="B32" s="86" t="s">
        <v>318</v>
      </c>
      <c r="C32" s="83">
        <v>40590000</v>
      </c>
      <c r="D32" s="83">
        <v>36640000</v>
      </c>
      <c r="E32" s="84">
        <v>56445150</v>
      </c>
      <c r="F32" s="87">
        <v>52413</v>
      </c>
      <c r="G32" s="82" t="s">
        <v>13</v>
      </c>
      <c r="H32" s="84">
        <v>41950000</v>
      </c>
      <c r="I32" s="84">
        <f t="shared" si="3"/>
        <v>41950000</v>
      </c>
      <c r="J32" s="84">
        <v>0</v>
      </c>
      <c r="K32" s="88" t="s">
        <v>364</v>
      </c>
      <c r="L32" s="82" t="s">
        <v>12</v>
      </c>
      <c r="M32" s="81" t="s">
        <v>77</v>
      </c>
      <c r="N32" s="81" t="s">
        <v>48</v>
      </c>
      <c r="O32" s="82" t="s">
        <v>46</v>
      </c>
      <c r="P32" s="82" t="s">
        <v>77</v>
      </c>
      <c r="Q32" s="82"/>
      <c r="R32" s="86"/>
      <c r="S32" s="86"/>
    </row>
    <row r="33" spans="1:19" s="3" customFormat="1" ht="126" x14ac:dyDescent="0.25">
      <c r="A33" s="86" t="s">
        <v>334</v>
      </c>
      <c r="B33" s="86" t="s">
        <v>318</v>
      </c>
      <c r="C33" s="83">
        <v>15770000</v>
      </c>
      <c r="D33" s="83">
        <v>12340000</v>
      </c>
      <c r="E33" s="84">
        <v>16256600</v>
      </c>
      <c r="F33" s="87">
        <v>51683</v>
      </c>
      <c r="G33" s="82" t="s">
        <v>13</v>
      </c>
      <c r="H33" s="84">
        <v>17180560.5</v>
      </c>
      <c r="I33" s="84">
        <f t="shared" si="3"/>
        <v>17180560.5</v>
      </c>
      <c r="J33" s="84">
        <v>0</v>
      </c>
      <c r="K33" s="88" t="s">
        <v>364</v>
      </c>
      <c r="L33" s="82" t="s">
        <v>12</v>
      </c>
      <c r="M33" s="81" t="s">
        <v>77</v>
      </c>
      <c r="N33" s="81" t="s">
        <v>46</v>
      </c>
      <c r="O33" s="82" t="s">
        <v>46</v>
      </c>
      <c r="P33" s="82" t="s">
        <v>77</v>
      </c>
      <c r="Q33" s="82"/>
      <c r="R33" s="86"/>
      <c r="S33" s="86"/>
    </row>
    <row r="34" spans="1:19" s="3" customFormat="1" ht="47.25" x14ac:dyDescent="0.25">
      <c r="A34" s="86" t="s">
        <v>335</v>
      </c>
      <c r="B34" s="86" t="s">
        <v>318</v>
      </c>
      <c r="C34" s="83">
        <v>57225000</v>
      </c>
      <c r="D34" s="83">
        <v>40480000</v>
      </c>
      <c r="E34" s="84">
        <v>50217093.860000007</v>
      </c>
      <c r="F34" s="87">
        <v>49126</v>
      </c>
      <c r="G34" s="82" t="s">
        <v>13</v>
      </c>
      <c r="H34" s="84">
        <v>69063020.700000003</v>
      </c>
      <c r="I34" s="84">
        <f t="shared" si="3"/>
        <v>69063020.700000003</v>
      </c>
      <c r="J34" s="84">
        <v>0</v>
      </c>
      <c r="K34" s="88" t="s">
        <v>365</v>
      </c>
      <c r="L34" s="82" t="s">
        <v>12</v>
      </c>
      <c r="M34" s="81" t="s">
        <v>77</v>
      </c>
      <c r="N34" s="81" t="s">
        <v>48</v>
      </c>
      <c r="O34" s="82" t="s">
        <v>46</v>
      </c>
      <c r="P34" s="82" t="s">
        <v>77</v>
      </c>
      <c r="Q34" s="82"/>
      <c r="R34" s="86"/>
      <c r="S34" s="86"/>
    </row>
    <row r="35" spans="1:19" s="3" customFormat="1" ht="94.5" x14ac:dyDescent="0.25">
      <c r="A35" s="86" t="s">
        <v>336</v>
      </c>
      <c r="B35" s="86" t="s">
        <v>318</v>
      </c>
      <c r="C35" s="83">
        <v>17320000</v>
      </c>
      <c r="D35" s="83">
        <v>15555000</v>
      </c>
      <c r="E35" s="84">
        <v>23055200</v>
      </c>
      <c r="F35" s="87">
        <v>52413</v>
      </c>
      <c r="G35" s="82" t="s">
        <v>13</v>
      </c>
      <c r="H35" s="84">
        <v>17700000</v>
      </c>
      <c r="I35" s="84">
        <f t="shared" si="3"/>
        <v>17700000</v>
      </c>
      <c r="J35" s="84">
        <v>0</v>
      </c>
      <c r="K35" s="88" t="s">
        <v>366</v>
      </c>
      <c r="L35" s="82" t="s">
        <v>12</v>
      </c>
      <c r="M35" s="81" t="s">
        <v>77</v>
      </c>
      <c r="N35" s="81" t="s">
        <v>46</v>
      </c>
      <c r="O35" s="82" t="s">
        <v>46</v>
      </c>
      <c r="P35" s="82" t="s">
        <v>77</v>
      </c>
      <c r="Q35" s="82"/>
      <c r="R35" s="86"/>
      <c r="S35" s="86"/>
    </row>
    <row r="36" spans="1:19" s="3" customFormat="1" ht="94.5" x14ac:dyDescent="0.25">
      <c r="A36" s="81" t="s">
        <v>337</v>
      </c>
      <c r="B36" s="81" t="s">
        <v>318</v>
      </c>
      <c r="C36" s="83">
        <v>15700000</v>
      </c>
      <c r="D36" s="83">
        <v>15000000</v>
      </c>
      <c r="E36" s="84">
        <v>23456100</v>
      </c>
      <c r="F36" s="85">
        <v>53509</v>
      </c>
      <c r="G36" s="82" t="s">
        <v>13</v>
      </c>
      <c r="H36" s="84">
        <v>18865282.949999999</v>
      </c>
      <c r="I36" s="84">
        <f t="shared" si="3"/>
        <v>18405869.949999999</v>
      </c>
      <c r="J36" s="84">
        <v>459413</v>
      </c>
      <c r="K36" s="82" t="s">
        <v>367</v>
      </c>
      <c r="L36" s="82" t="s">
        <v>12</v>
      </c>
      <c r="M36" s="81" t="s">
        <v>77</v>
      </c>
      <c r="N36" s="81" t="s">
        <v>44</v>
      </c>
      <c r="O36" s="82" t="s">
        <v>46</v>
      </c>
      <c r="P36" s="82" t="s">
        <v>77</v>
      </c>
      <c r="Q36" s="82"/>
      <c r="R36" s="81"/>
      <c r="S36" s="81"/>
    </row>
    <row r="37" spans="1:19" s="3" customFormat="1" ht="94.5" x14ac:dyDescent="0.25">
      <c r="A37" s="81" t="s">
        <v>338</v>
      </c>
      <c r="B37" s="81" t="s">
        <v>318</v>
      </c>
      <c r="C37" s="83">
        <v>66795000</v>
      </c>
      <c r="D37" s="83">
        <v>63935000</v>
      </c>
      <c r="E37" s="84">
        <v>91252775</v>
      </c>
      <c r="F37" s="85">
        <v>53509</v>
      </c>
      <c r="G37" s="82" t="s">
        <v>13</v>
      </c>
      <c r="H37" s="84">
        <v>74522694.25</v>
      </c>
      <c r="I37" s="84">
        <f t="shared" si="3"/>
        <v>28489183.25</v>
      </c>
      <c r="J37" s="84">
        <v>46033511</v>
      </c>
      <c r="K37" s="82" t="s">
        <v>367</v>
      </c>
      <c r="L37" s="82" t="s">
        <v>12</v>
      </c>
      <c r="M37" s="81" t="s">
        <v>77</v>
      </c>
      <c r="N37" s="81" t="s">
        <v>44</v>
      </c>
      <c r="O37" s="82" t="s">
        <v>46</v>
      </c>
      <c r="P37" s="82" t="s">
        <v>77</v>
      </c>
      <c r="Q37" s="82"/>
      <c r="R37" s="81"/>
      <c r="S37" s="81"/>
    </row>
    <row r="38" spans="1:19" s="3" customFormat="1" ht="94.5" x14ac:dyDescent="0.25">
      <c r="A38" s="81" t="s">
        <v>339</v>
      </c>
      <c r="B38" s="81" t="s">
        <v>318</v>
      </c>
      <c r="C38" s="83">
        <v>19675000</v>
      </c>
      <c r="D38" s="83">
        <v>18565000</v>
      </c>
      <c r="E38" s="84">
        <v>26413600</v>
      </c>
      <c r="F38" s="85">
        <v>53509</v>
      </c>
      <c r="G38" s="82" t="s">
        <v>13</v>
      </c>
      <c r="H38" s="84">
        <v>22099349.350000001</v>
      </c>
      <c r="I38" s="84">
        <f>H38-J38</f>
        <v>22099349.350000001</v>
      </c>
      <c r="J38" s="84">
        <v>0</v>
      </c>
      <c r="K38" s="82" t="s">
        <v>368</v>
      </c>
      <c r="L38" s="82" t="s">
        <v>12</v>
      </c>
      <c r="M38" s="81" t="s">
        <v>77</v>
      </c>
      <c r="N38" s="81" t="s">
        <v>44</v>
      </c>
      <c r="O38" s="82" t="s">
        <v>46</v>
      </c>
      <c r="P38" s="82" t="s">
        <v>77</v>
      </c>
      <c r="Q38" s="82"/>
      <c r="R38" s="81"/>
      <c r="S38" s="81"/>
    </row>
    <row r="39" spans="1:19" s="3" customFormat="1" ht="47.25" x14ac:dyDescent="0.25">
      <c r="A39" s="81" t="s">
        <v>379</v>
      </c>
      <c r="B39" s="81" t="s">
        <v>318</v>
      </c>
      <c r="C39" s="83">
        <v>25510000</v>
      </c>
      <c r="D39" s="83">
        <v>23940000</v>
      </c>
      <c r="E39" s="84">
        <v>32221250</v>
      </c>
      <c r="F39" s="85">
        <v>49491</v>
      </c>
      <c r="G39" s="82" t="s">
        <v>13</v>
      </c>
      <c r="H39" s="84">
        <v>30493336.91</v>
      </c>
      <c r="I39" s="84">
        <f t="shared" si="3"/>
        <v>30493336.91</v>
      </c>
      <c r="J39" s="84">
        <v>0</v>
      </c>
      <c r="K39" s="82" t="s">
        <v>377</v>
      </c>
      <c r="L39" s="82" t="s">
        <v>12</v>
      </c>
      <c r="M39" s="81" t="s">
        <v>77</v>
      </c>
      <c r="N39" s="81" t="s">
        <v>44</v>
      </c>
      <c r="O39" s="82" t="s">
        <v>46</v>
      </c>
      <c r="P39" s="82" t="s">
        <v>77</v>
      </c>
      <c r="Q39" s="82"/>
      <c r="R39" s="81"/>
      <c r="S39" s="81"/>
    </row>
    <row r="40" spans="1:19" s="3" customFormat="1" x14ac:dyDescent="0.25">
      <c r="A40" s="86" t="s">
        <v>340</v>
      </c>
      <c r="B40" s="86" t="s">
        <v>341</v>
      </c>
      <c r="C40" s="83">
        <v>0</v>
      </c>
      <c r="D40" s="83">
        <v>0</v>
      </c>
      <c r="E40" s="84">
        <v>0</v>
      </c>
      <c r="F40" s="87" t="s">
        <v>271</v>
      </c>
      <c r="G40" s="82" t="s">
        <v>13</v>
      </c>
      <c r="H40" s="84">
        <v>0</v>
      </c>
      <c r="I40" s="84">
        <v>0</v>
      </c>
      <c r="J40" s="84">
        <f t="shared" ref="J40:J48" si="4">H40-I40</f>
        <v>0</v>
      </c>
      <c r="K40" s="86" t="s">
        <v>369</v>
      </c>
      <c r="L40" s="82" t="s">
        <v>13</v>
      </c>
      <c r="M40" s="81"/>
      <c r="N40" s="81"/>
      <c r="O40" s="82"/>
      <c r="P40" s="82"/>
      <c r="Q40" s="82"/>
      <c r="R40" s="86"/>
      <c r="S40" s="86" t="s">
        <v>370</v>
      </c>
    </row>
    <row r="41" spans="1:19" s="3" customFormat="1" x14ac:dyDescent="0.25">
      <c r="A41" s="86" t="s">
        <v>340</v>
      </c>
      <c r="B41" s="86" t="s">
        <v>342</v>
      </c>
      <c r="C41" s="83">
        <v>0</v>
      </c>
      <c r="D41" s="83">
        <v>0</v>
      </c>
      <c r="E41" s="84">
        <v>0</v>
      </c>
      <c r="F41" s="87" t="s">
        <v>271</v>
      </c>
      <c r="G41" s="82" t="s">
        <v>13</v>
      </c>
      <c r="H41" s="84">
        <v>0</v>
      </c>
      <c r="I41" s="84">
        <v>0</v>
      </c>
      <c r="J41" s="84">
        <f t="shared" si="4"/>
        <v>0</v>
      </c>
      <c r="K41" s="86" t="s">
        <v>369</v>
      </c>
      <c r="L41" s="82" t="s">
        <v>13</v>
      </c>
      <c r="M41" s="81"/>
      <c r="N41" s="81"/>
      <c r="O41" s="82"/>
      <c r="P41" s="82"/>
      <c r="Q41" s="82"/>
      <c r="R41" s="86"/>
      <c r="S41" s="86" t="s">
        <v>371</v>
      </c>
    </row>
    <row r="42" spans="1:19" s="3" customFormat="1" x14ac:dyDescent="0.25">
      <c r="A42" s="86" t="s">
        <v>340</v>
      </c>
      <c r="B42" s="86" t="s">
        <v>343</v>
      </c>
      <c r="C42" s="83">
        <v>0</v>
      </c>
      <c r="D42" s="83">
        <v>0</v>
      </c>
      <c r="E42" s="84">
        <v>0</v>
      </c>
      <c r="F42" s="87" t="s">
        <v>271</v>
      </c>
      <c r="G42" s="82" t="s">
        <v>13</v>
      </c>
      <c r="H42" s="84">
        <v>0</v>
      </c>
      <c r="I42" s="84">
        <v>0</v>
      </c>
      <c r="J42" s="84">
        <f t="shared" si="4"/>
        <v>0</v>
      </c>
      <c r="K42" s="86" t="s">
        <v>369</v>
      </c>
      <c r="L42" s="82" t="s">
        <v>13</v>
      </c>
      <c r="M42" s="81"/>
      <c r="N42" s="81"/>
      <c r="O42" s="82"/>
      <c r="P42" s="82"/>
      <c r="Q42" s="82"/>
      <c r="R42" s="86"/>
      <c r="S42" s="86" t="s">
        <v>372</v>
      </c>
    </row>
    <row r="43" spans="1:19" s="3" customFormat="1" x14ac:dyDescent="0.25">
      <c r="A43" s="86" t="s">
        <v>340</v>
      </c>
      <c r="B43" s="86" t="s">
        <v>344</v>
      </c>
      <c r="C43" s="83">
        <v>0</v>
      </c>
      <c r="D43" s="83">
        <v>0</v>
      </c>
      <c r="E43" s="84">
        <v>0</v>
      </c>
      <c r="F43" s="87" t="s">
        <v>271</v>
      </c>
      <c r="G43" s="82" t="s">
        <v>13</v>
      </c>
      <c r="H43" s="84">
        <v>0</v>
      </c>
      <c r="I43" s="84">
        <v>0</v>
      </c>
      <c r="J43" s="84">
        <f t="shared" si="4"/>
        <v>0</v>
      </c>
      <c r="K43" s="86" t="s">
        <v>369</v>
      </c>
      <c r="L43" s="82" t="s">
        <v>13</v>
      </c>
      <c r="M43" s="81"/>
      <c r="N43" s="81"/>
      <c r="O43" s="82"/>
      <c r="P43" s="82"/>
      <c r="Q43" s="82"/>
      <c r="R43" s="86"/>
      <c r="S43" s="86" t="s">
        <v>373</v>
      </c>
    </row>
    <row r="44" spans="1:19" s="3" customFormat="1" x14ac:dyDescent="0.25">
      <c r="A44" s="86"/>
      <c r="B44" s="86"/>
      <c r="C44" s="83">
        <v>0</v>
      </c>
      <c r="D44" s="83">
        <v>0</v>
      </c>
      <c r="E44" s="84">
        <v>0</v>
      </c>
      <c r="F44" s="87"/>
      <c r="G44" s="82"/>
      <c r="H44" s="84">
        <v>0</v>
      </c>
      <c r="I44" s="84">
        <v>0</v>
      </c>
      <c r="J44" s="84">
        <f t="shared" si="4"/>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4"/>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4"/>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4"/>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4"/>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ref="J49:J67" si="5">H49-I49</f>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5"/>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5"/>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5"/>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5"/>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5"/>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5"/>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5"/>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5"/>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5"/>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5"/>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5"/>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5"/>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si="5"/>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5"/>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5"/>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5"/>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5"/>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5"/>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ref="J68:J116" si="6">H68-I68</f>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6"/>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6"/>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6"/>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6"/>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6"/>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6"/>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6"/>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6"/>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6"/>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6"/>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6"/>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6"/>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6"/>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6"/>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6"/>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6"/>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6"/>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6"/>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6"/>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6"/>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6"/>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6"/>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6"/>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6"/>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6"/>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6"/>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6"/>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6"/>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6"/>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6"/>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6"/>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6"/>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6"/>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6"/>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6"/>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6"/>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6"/>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6"/>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6"/>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6"/>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6"/>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6"/>
        <v>0</v>
      </c>
      <c r="K110" s="88"/>
      <c r="L110" s="82"/>
      <c r="M110" s="81"/>
      <c r="N110" s="81"/>
      <c r="O110" s="82"/>
      <c r="P110" s="82"/>
      <c r="Q110" s="82"/>
      <c r="R110" s="86"/>
      <c r="S110" s="86"/>
    </row>
    <row r="111" spans="1:19" s="3" customFormat="1" x14ac:dyDescent="0.25">
      <c r="A111" s="86"/>
      <c r="B111" s="86"/>
      <c r="C111" s="83">
        <v>0</v>
      </c>
      <c r="D111" s="83">
        <v>0</v>
      </c>
      <c r="E111" s="84">
        <v>0</v>
      </c>
      <c r="F111" s="87"/>
      <c r="G111" s="82"/>
      <c r="H111" s="84">
        <v>0</v>
      </c>
      <c r="I111" s="84">
        <v>0</v>
      </c>
      <c r="J111" s="84">
        <f t="shared" si="6"/>
        <v>0</v>
      </c>
      <c r="K111" s="88"/>
      <c r="L111" s="82"/>
      <c r="M111" s="81"/>
      <c r="N111" s="81"/>
      <c r="O111" s="82"/>
      <c r="P111" s="82"/>
      <c r="Q111" s="82"/>
      <c r="R111" s="86"/>
      <c r="S111" s="86"/>
    </row>
    <row r="112" spans="1:19" s="3" customFormat="1" x14ac:dyDescent="0.25">
      <c r="A112" s="86"/>
      <c r="B112" s="86"/>
      <c r="C112" s="83">
        <v>0</v>
      </c>
      <c r="D112" s="83">
        <v>0</v>
      </c>
      <c r="E112" s="84">
        <v>0</v>
      </c>
      <c r="F112" s="87"/>
      <c r="G112" s="82"/>
      <c r="H112" s="84">
        <v>0</v>
      </c>
      <c r="I112" s="84">
        <v>0</v>
      </c>
      <c r="J112" s="84">
        <f t="shared" si="6"/>
        <v>0</v>
      </c>
      <c r="K112" s="88"/>
      <c r="L112" s="82"/>
      <c r="M112" s="81"/>
      <c r="N112" s="81"/>
      <c r="O112" s="82"/>
      <c r="P112" s="82"/>
      <c r="Q112" s="82"/>
      <c r="R112" s="86"/>
      <c r="S112" s="86"/>
    </row>
    <row r="113" spans="1:19" s="3" customFormat="1" x14ac:dyDescent="0.25">
      <c r="A113" s="86"/>
      <c r="B113" s="86"/>
      <c r="C113" s="83">
        <v>0</v>
      </c>
      <c r="D113" s="83">
        <v>0</v>
      </c>
      <c r="E113" s="84">
        <v>0</v>
      </c>
      <c r="F113" s="87"/>
      <c r="G113" s="82"/>
      <c r="H113" s="84">
        <v>0</v>
      </c>
      <c r="I113" s="84">
        <v>0</v>
      </c>
      <c r="J113" s="84">
        <f t="shared" si="6"/>
        <v>0</v>
      </c>
      <c r="K113" s="88"/>
      <c r="L113" s="82"/>
      <c r="M113" s="81"/>
      <c r="N113" s="81"/>
      <c r="O113" s="82"/>
      <c r="P113" s="82"/>
      <c r="Q113" s="82"/>
      <c r="R113" s="86"/>
      <c r="S113" s="86"/>
    </row>
    <row r="114" spans="1:19" s="3" customFormat="1" x14ac:dyDescent="0.25">
      <c r="A114" s="86"/>
      <c r="B114" s="86"/>
      <c r="C114" s="83">
        <v>0</v>
      </c>
      <c r="D114" s="83">
        <v>0</v>
      </c>
      <c r="E114" s="84">
        <v>0</v>
      </c>
      <c r="F114" s="87"/>
      <c r="G114" s="82"/>
      <c r="H114" s="84">
        <v>0</v>
      </c>
      <c r="I114" s="84">
        <v>0</v>
      </c>
      <c r="J114" s="84">
        <f t="shared" si="6"/>
        <v>0</v>
      </c>
      <c r="K114" s="88"/>
      <c r="L114" s="82"/>
      <c r="M114" s="81"/>
      <c r="N114" s="81"/>
      <c r="O114" s="82"/>
      <c r="P114" s="82"/>
      <c r="Q114" s="82"/>
      <c r="R114" s="86"/>
      <c r="S114" s="86"/>
    </row>
    <row r="115" spans="1:19" s="3" customFormat="1" x14ac:dyDescent="0.25">
      <c r="A115" s="86"/>
      <c r="B115" s="86"/>
      <c r="C115" s="83">
        <v>0</v>
      </c>
      <c r="D115" s="83">
        <v>0</v>
      </c>
      <c r="E115" s="84">
        <v>0</v>
      </c>
      <c r="F115" s="87"/>
      <c r="G115" s="82"/>
      <c r="H115" s="84">
        <v>0</v>
      </c>
      <c r="I115" s="84">
        <v>0</v>
      </c>
      <c r="J115" s="84">
        <f t="shared" si="6"/>
        <v>0</v>
      </c>
      <c r="K115" s="88"/>
      <c r="L115" s="82"/>
      <c r="M115" s="81"/>
      <c r="N115" s="81"/>
      <c r="O115" s="82"/>
      <c r="P115" s="82"/>
      <c r="Q115" s="82"/>
      <c r="R115" s="86"/>
      <c r="S115" s="86"/>
    </row>
    <row r="116" spans="1:19" s="3" customFormat="1" x14ac:dyDescent="0.25">
      <c r="A116" s="86"/>
      <c r="B116" s="86"/>
      <c r="C116" s="83">
        <v>0</v>
      </c>
      <c r="D116" s="83">
        <v>0</v>
      </c>
      <c r="E116" s="84">
        <v>0</v>
      </c>
      <c r="F116" s="87"/>
      <c r="G116" s="82"/>
      <c r="H116" s="84">
        <v>0</v>
      </c>
      <c r="I116" s="84">
        <v>0</v>
      </c>
      <c r="J116" s="84">
        <f t="shared" si="6"/>
        <v>0</v>
      </c>
      <c r="K116" s="88"/>
      <c r="L116" s="82"/>
      <c r="M116" s="81"/>
      <c r="N116" s="81"/>
      <c r="O116" s="82"/>
      <c r="P116" s="82"/>
      <c r="Q116" s="82"/>
      <c r="R116" s="86"/>
      <c r="S116" s="86"/>
    </row>
    <row r="117" spans="1:19" s="21" customFormat="1" x14ac:dyDescent="0.25">
      <c r="A117" s="20" t="s">
        <v>90</v>
      </c>
      <c r="C117" s="25"/>
      <c r="D117" s="20" t="s">
        <v>90</v>
      </c>
      <c r="E117" s="25"/>
      <c r="F117" s="26"/>
      <c r="H117" s="25"/>
      <c r="I117" s="25"/>
      <c r="J117" s="25"/>
      <c r="K117" s="27"/>
    </row>
  </sheetData>
  <sheetProtection formatColumns="0" formatRows="0" insertRows="0"/>
  <conditionalFormatting sqref="M49:Q67 M17:Q29 Q30 M29:P30 M31:Q43">
    <cfRule type="expression" dxfId="5" priority="56">
      <formula>$L17="No"</formula>
    </cfRule>
  </conditionalFormatting>
  <conditionalFormatting sqref="M68:Q116">
    <cfRule type="expression" dxfId="4" priority="53">
      <formula>$L68="No"</formula>
    </cfRule>
  </conditionalFormatting>
  <conditionalFormatting sqref="M10:Q16">
    <cfRule type="expression" dxfId="3" priority="51">
      <formula>$L10="No"</formula>
    </cfRule>
  </conditionalFormatting>
  <conditionalFormatting sqref="M44:Q48">
    <cfRule type="expression" dxfId="2" priority="1">
      <formula>$L44="No"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200-000000000000}">
          <x14:formula1>
            <xm:f>Hide!$A$1:$A$3</xm:f>
          </x14:formula1>
          <xm:sqref>L10:L43 L49:L116 G10:G43 G49:G116</xm:sqref>
        </x14:dataValidation>
        <x14:dataValidation type="list" allowBlank="1" showInputMessage="1" showErrorMessage="1" xr:uid="{00000000-0002-0000-0200-000001000000}">
          <x14:formula1>
            <xm:f>Hide!$D$2:$D$22</xm:f>
          </x14:formula1>
          <xm:sqref>M10:M43 M49:M116</xm:sqref>
        </x14:dataValidation>
        <x14:dataValidation type="list" allowBlank="1" showInputMessage="1" showErrorMessage="1" xr:uid="{00000000-0002-0000-0200-000002000000}">
          <x14:formula1>
            <xm:f>Hide!$E$2:$E$23</xm:f>
          </x14:formula1>
          <xm:sqref>N10:N43 N49:N116</xm:sqref>
        </x14:dataValidation>
        <x14:dataValidation type="list" allowBlank="1" showInputMessage="1" showErrorMessage="1" xr:uid="{00000000-0002-0000-0200-000003000000}">
          <x14:formula1>
            <xm:f>Hide!$F$2:$F$23</xm:f>
          </x14:formula1>
          <xm:sqref>O10:O43 O49:O116</xm:sqref>
        </x14:dataValidation>
        <x14:dataValidation type="list" allowBlank="1" showInputMessage="1" showErrorMessage="1" xr:uid="{00000000-0002-0000-0200-000004000000}">
          <x14:formula1>
            <xm:f>Hide!$G$2:$G$13</xm:f>
          </x14:formula1>
          <xm:sqref>P10:P43 P49:P116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tabSelected="1" zoomScale="85" zoomScaleNormal="85" workbookViewId="0">
      <selection activeCell="B11" sqref="B11"/>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City of Bryan, Texas</v>
      </c>
      <c r="C3" s="1"/>
      <c r="D3" s="1"/>
      <c r="E3" s="1"/>
      <c r="F3" s="1"/>
      <c r="H3" s="1"/>
      <c r="I3" s="1"/>
      <c r="J3" s="1"/>
      <c r="K3" s="1"/>
    </row>
    <row r="4" spans="1:11" x14ac:dyDescent="0.25">
      <c r="A4" s="14" t="s">
        <v>2</v>
      </c>
      <c r="B4" s="75">
        <f>IF(OR('1 - Contact Information'!B7="",'1 - Contact Information'!B7="(select)"),"",'1 - Contact Information'!B7)</f>
        <v>2023</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f>SUM('2 - Individual Debt Obligations'!C:C)+13050000</f>
        <v>712465000</v>
      </c>
    </row>
    <row r="11" spans="1:11" x14ac:dyDescent="0.25">
      <c r="A11" s="58" t="s">
        <v>81</v>
      </c>
      <c r="B11" s="90">
        <f>SUM('2 - Individual Debt Obligations'!D:D)</f>
        <v>545479999.97000003</v>
      </c>
    </row>
    <row r="12" spans="1:11" ht="31.5" x14ac:dyDescent="0.25">
      <c r="A12" s="58" t="s">
        <v>82</v>
      </c>
      <c r="B12" s="90">
        <f>SUM('2 - Individual Debt Obligations'!E:E)</f>
        <v>744122825.92986083</v>
      </c>
    </row>
    <row r="13" spans="1:11" x14ac:dyDescent="0.25">
      <c r="A13" s="21"/>
      <c r="B13" s="21"/>
    </row>
    <row r="14" spans="1:11" ht="31.5" x14ac:dyDescent="0.25">
      <c r="A14" s="28" t="s">
        <v>224</v>
      </c>
      <c r="B14" s="29"/>
    </row>
    <row r="15" spans="1:11" x14ac:dyDescent="0.25">
      <c r="A15" s="57" t="s">
        <v>83</v>
      </c>
      <c r="B15" s="89">
        <f>SUMIFS('2 - Individual Debt Obligations'!C:C,'2 - Individual Debt Obligations'!G:G,"Yes")</f>
        <v>305320000</v>
      </c>
    </row>
    <row r="16" spans="1:11" ht="31.5" x14ac:dyDescent="0.25">
      <c r="A16" s="58" t="s">
        <v>84</v>
      </c>
      <c r="B16" s="90">
        <f>SUMIFS('2 - Individual Debt Obligations'!D:D,'2 - Individual Debt Obligations'!G:G,"Yes")</f>
        <v>221919999.97</v>
      </c>
    </row>
    <row r="17" spans="1:2" ht="31.5" x14ac:dyDescent="0.25">
      <c r="A17" s="58" t="s">
        <v>85</v>
      </c>
      <c r="B17" s="90">
        <f>SUMIFS('2 - Individual Debt Obligations'!E:E,'2 - Individual Debt Obligations'!G:G,"Yes")</f>
        <v>296373783.24986088</v>
      </c>
    </row>
    <row r="18" spans="1:2" x14ac:dyDescent="0.25">
      <c r="A18" s="21"/>
      <c r="B18" s="21"/>
    </row>
    <row r="19" spans="1:2" ht="31.5" x14ac:dyDescent="0.25">
      <c r="A19" s="28" t="s">
        <v>223</v>
      </c>
      <c r="B19" s="31"/>
    </row>
    <row r="20" spans="1:2" x14ac:dyDescent="0.25">
      <c r="A20" s="57" t="s">
        <v>290</v>
      </c>
      <c r="B20" s="91">
        <v>87792</v>
      </c>
    </row>
    <row r="21" spans="1:2" ht="31.5" x14ac:dyDescent="0.25">
      <c r="A21" s="57" t="s">
        <v>291</v>
      </c>
      <c r="B21" s="92" t="s">
        <v>378</v>
      </c>
    </row>
    <row r="22" spans="1:2" ht="31.5" customHeight="1" x14ac:dyDescent="0.25">
      <c r="A22" s="57" t="s">
        <v>86</v>
      </c>
      <c r="B22" s="89">
        <f>+B15/B20</f>
        <v>3477.7656278476397</v>
      </c>
    </row>
    <row r="23" spans="1:2" ht="31.5" x14ac:dyDescent="0.25">
      <c r="A23" s="58" t="s">
        <v>87</v>
      </c>
      <c r="B23" s="90">
        <f>+B16/B20</f>
        <v>2527.7929648487334</v>
      </c>
    </row>
    <row r="24" spans="1:2" ht="47.25" customHeight="1" x14ac:dyDescent="0.25">
      <c r="A24" s="58" t="s">
        <v>88</v>
      </c>
      <c r="B24" s="90">
        <f>+B17/B20</f>
        <v>3375.8632136169681</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C31" sqref="C31"/>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C9" s="1">
        <f t="shared" ref="C9:C14" si="1">C8+1</f>
        <v>2023</v>
      </c>
      <c r="D9" s="1" t="s">
        <v>49</v>
      </c>
      <c r="E9" s="1" t="s">
        <v>50</v>
      </c>
      <c r="F9" s="1" t="s">
        <v>50</v>
      </c>
      <c r="G9" s="1" t="s">
        <v>68</v>
      </c>
    </row>
    <row r="10" spans="1:8" x14ac:dyDescent="0.25">
      <c r="C10" s="1">
        <f t="shared" si="1"/>
        <v>2024</v>
      </c>
      <c r="D10" s="1" t="s">
        <v>51</v>
      </c>
      <c r="E10" s="1" t="s">
        <v>52</v>
      </c>
      <c r="F10" s="1" t="s">
        <v>52</v>
      </c>
      <c r="G10" s="1" t="s">
        <v>72</v>
      </c>
    </row>
    <row r="11" spans="1:8" x14ac:dyDescent="0.25">
      <c r="C11" s="1">
        <v>2023</v>
      </c>
      <c r="D11" s="1" t="s">
        <v>53</v>
      </c>
      <c r="E11" s="1" t="s">
        <v>54</v>
      </c>
      <c r="F11" s="1" t="s">
        <v>54</v>
      </c>
      <c r="G11" s="1" t="s">
        <v>74</v>
      </c>
    </row>
    <row r="12" spans="1:8" x14ac:dyDescent="0.25">
      <c r="C12" s="1">
        <v>2024</v>
      </c>
      <c r="D12" s="1" t="s">
        <v>55</v>
      </c>
      <c r="E12" s="1" t="s">
        <v>56</v>
      </c>
      <c r="F12" s="1" t="s">
        <v>56</v>
      </c>
      <c r="G12" s="1" t="s">
        <v>75</v>
      </c>
    </row>
    <row r="13" spans="1:8" x14ac:dyDescent="0.25">
      <c r="C13" s="1">
        <f t="shared" si="1"/>
        <v>2025</v>
      </c>
      <c r="D13" s="1" t="s">
        <v>57</v>
      </c>
      <c r="E13" s="1" t="s">
        <v>58</v>
      </c>
      <c r="F13" s="1" t="s">
        <v>58</v>
      </c>
      <c r="G13" s="1" t="s">
        <v>76</v>
      </c>
    </row>
    <row r="14" spans="1:8" x14ac:dyDescent="0.25">
      <c r="C14" s="1">
        <f t="shared" si="1"/>
        <v>2026</v>
      </c>
      <c r="D14" s="1" t="s">
        <v>59</v>
      </c>
      <c r="E14" s="1" t="s">
        <v>60</v>
      </c>
      <c r="F14" s="1" t="s">
        <v>60</v>
      </c>
    </row>
    <row r="15" spans="1:8" x14ac:dyDescent="0.25">
      <c r="C15" s="1">
        <v>2025</v>
      </c>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activeCell="A19" sqref="A19:E19"/>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Smith, Jaquelynn</cp:lastModifiedBy>
  <dcterms:created xsi:type="dcterms:W3CDTF">2017-01-13T17:49:37Z</dcterms:created>
  <dcterms:modified xsi:type="dcterms:W3CDTF">2024-04-02T14:42:13Z</dcterms:modified>
</cp:coreProperties>
</file>