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0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MISC!$A$34:$G$37</definedName>
    <definedName name="_xlnm.Print_Area" localSheetId="3">Commercial!$A$1:$I$27</definedName>
  </definedNames>
  <calcPr calcId="162913"/>
</workbook>
</file>

<file path=xl/calcChain.xml><?xml version="1.0" encoding="utf-8"?>
<calcChain xmlns="http://schemas.openxmlformats.org/spreadsheetml/2006/main">
  <c r="L116" i="1" l="1"/>
  <c r="D30" i="6" l="1"/>
  <c r="D29" i="6"/>
  <c r="D28" i="6"/>
  <c r="D26" i="6"/>
  <c r="D25" i="6"/>
  <c r="D23" i="6"/>
  <c r="D20" i="6"/>
  <c r="B31" i="6"/>
  <c r="B30" i="6"/>
  <c r="B29" i="6"/>
  <c r="B28" i="6"/>
  <c r="B27" i="6"/>
  <c r="B26" i="6"/>
  <c r="B25" i="6"/>
  <c r="B23" i="6"/>
  <c r="B20" i="6"/>
  <c r="D31" i="6" l="1"/>
  <c r="D27" i="6"/>
  <c r="D24" i="6"/>
  <c r="D22" i="6"/>
  <c r="D21" i="6"/>
  <c r="B24" i="6"/>
  <c r="B22" i="6"/>
  <c r="B21" i="6"/>
  <c r="D16" i="6" l="1"/>
  <c r="H32" i="6" l="1"/>
  <c r="H16" i="6"/>
  <c r="C16" i="6" l="1"/>
  <c r="C32" i="6"/>
  <c r="B32" i="6" l="1"/>
  <c r="L41" i="1" l="1"/>
  <c r="F8" i="5" l="1"/>
  <c r="H8" i="5" l="1"/>
  <c r="K41" i="1" l="1"/>
  <c r="J41" i="1"/>
  <c r="I41" i="1"/>
  <c r="L67" i="1" l="1"/>
  <c r="K67" i="1"/>
  <c r="J67" i="1"/>
  <c r="I67" i="1"/>
  <c r="I62" i="1" l="1"/>
  <c r="J62" i="1"/>
  <c r="K62" i="1"/>
  <c r="L62" i="1"/>
  <c r="L56" i="1" l="1"/>
  <c r="K56" i="1" l="1"/>
  <c r="J56" i="1"/>
  <c r="I56" i="1"/>
  <c r="L72" i="1" l="1"/>
  <c r="K72" i="1"/>
  <c r="J72" i="1"/>
  <c r="I72" i="1"/>
  <c r="I116" i="1" l="1"/>
  <c r="J116" i="1"/>
  <c r="K116" i="1"/>
  <c r="J57" i="1" l="1"/>
  <c r="I57" i="1" l="1"/>
  <c r="K57" i="1"/>
  <c r="G16" i="6" l="1"/>
  <c r="F34" i="5" l="1"/>
  <c r="I27" i="2" l="1"/>
  <c r="H27" i="2"/>
  <c r="G27" i="2"/>
  <c r="F27" i="2"/>
  <c r="F12" i="2" l="1"/>
  <c r="G12" i="2"/>
  <c r="H12" i="2"/>
  <c r="I12" i="2"/>
  <c r="I32" i="6" l="1"/>
  <c r="G32" i="6"/>
  <c r="I16" i="6"/>
  <c r="F70" i="5" l="1"/>
  <c r="XEV750" i="5" l="1"/>
  <c r="XFD734" i="5"/>
  <c r="XFD779" i="5"/>
  <c r="XFD765" i="5"/>
  <c r="XFD766" i="5" l="1"/>
  <c r="XFD733" i="5"/>
  <c r="XEV754" i="5"/>
  <c r="XEV755" i="5"/>
  <c r="XFD778" i="5"/>
  <c r="XEV784" i="5"/>
  <c r="D32" i="6" l="1"/>
  <c r="F38" i="5" l="1"/>
  <c r="J6" i="3"/>
  <c r="H6" i="3" l="1"/>
  <c r="I6" i="3"/>
  <c r="L57" i="1"/>
  <c r="B16" i="6"/>
</calcChain>
</file>

<file path=xl/sharedStrings.xml><?xml version="1.0" encoding="utf-8"?>
<sst xmlns="http://schemas.openxmlformats.org/spreadsheetml/2006/main" count="970" uniqueCount="600">
  <si>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</si>
  <si>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</si>
  <si>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</si>
  <si>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</si>
  <si>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</si>
  <si>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</si>
  <si>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</si>
  <si>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</si>
  <si>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</si>
  <si>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</si>
  <si>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</si>
  <si>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</si>
  <si>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</si>
  <si>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</si>
  <si>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</si>
  <si>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</si>
  <si>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</si>
  <si>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</si>
  <si>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</si>
  <si>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</si>
  <si>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</si>
  <si>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</si>
  <si>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</si>
  <si>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</si>
  <si>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</si>
  <si>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</si>
  <si>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</si>
  <si>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</si>
  <si>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</si>
  <si>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</si>
  <si>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</si>
  <si>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</si>
  <si>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</si>
  <si>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</si>
  <si>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</si>
  <si>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</si>
  <si>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</si>
  <si>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</si>
  <si>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</si>
  <si>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</si>
  <si>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</si>
  <si>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</si>
  <si>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</si>
  <si>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</si>
  <si>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</si>
  <si>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</si>
  <si>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</si>
  <si>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</si>
  <si>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</si>
  <si>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</si>
  <si>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</si>
  <si>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</si>
  <si>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</si>
  <si>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</si>
  <si>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APRIL 2019</t>
  </si>
  <si>
    <t>JANUARY - APRIL 2019</t>
  </si>
  <si>
    <t>APRIL 2020</t>
  </si>
  <si>
    <t>JANUARY - APRIL 2020</t>
  </si>
  <si>
    <t>20-0839</t>
  </si>
  <si>
    <t>5004 Highline Dr</t>
  </si>
  <si>
    <t>Oakmont</t>
  </si>
  <si>
    <t>1B</t>
  </si>
  <si>
    <t>Pitman Custom Homes</t>
  </si>
  <si>
    <t>20-0907</t>
  </si>
  <si>
    <t>1321 Baker Ave</t>
  </si>
  <si>
    <t>Hill</t>
  </si>
  <si>
    <t>Nekoda Cook</t>
  </si>
  <si>
    <t>20-0831</t>
  </si>
  <si>
    <t>906 W 22nd St</t>
  </si>
  <si>
    <t>Bryan Original Townsite</t>
  </si>
  <si>
    <t>Cesar O Lopez</t>
  </si>
  <si>
    <t>20-0824</t>
  </si>
  <si>
    <t>506 Crescent Dr</t>
  </si>
  <si>
    <t>North Oakwood</t>
  </si>
  <si>
    <t>Sunshine Fun Pools</t>
  </si>
  <si>
    <t>20-0785</t>
  </si>
  <si>
    <t>3000 Embers Lp</t>
  </si>
  <si>
    <t>Austins Colony</t>
  </si>
  <si>
    <t>DW Landscaping &amp; Const</t>
  </si>
  <si>
    <t>20-0836</t>
  </si>
  <si>
    <t>3609 Park Oak Dr</t>
  </si>
  <si>
    <t>Tiffany Park</t>
  </si>
  <si>
    <t>Premier Pools &amp; Spas</t>
  </si>
  <si>
    <t>19-3245</t>
  </si>
  <si>
    <t>4269 Harding Way</t>
  </si>
  <si>
    <t>Sunrise Landscapes</t>
  </si>
  <si>
    <t>19-3380</t>
  </si>
  <si>
    <t>413 Emmett St</t>
  </si>
  <si>
    <t>Nall Hill</t>
  </si>
  <si>
    <t>Quality Works Construction</t>
  </si>
  <si>
    <t>20-0881</t>
  </si>
  <si>
    <t>4205 Kalalau</t>
  </si>
  <si>
    <t>RNL Homebuilders</t>
  </si>
  <si>
    <t>20-0882</t>
  </si>
  <si>
    <t>1200 E 28th St</t>
  </si>
  <si>
    <t>Coulters East Side</t>
  </si>
  <si>
    <t>Desmond Rather</t>
  </si>
  <si>
    <t>20-0926</t>
  </si>
  <si>
    <t>2827 Oakside Dr</t>
  </si>
  <si>
    <t>Oakhaven</t>
  </si>
  <si>
    <t>Cook &amp; Sons Construction</t>
  </si>
  <si>
    <t>20-0921</t>
  </si>
  <si>
    <t>322 Waco St</t>
  </si>
  <si>
    <t>Legion</t>
  </si>
  <si>
    <t>Burrell's Construction</t>
  </si>
  <si>
    <t>19-3298</t>
  </si>
  <si>
    <t>3553 Leesburg Path</t>
  </si>
  <si>
    <t>Penick Irrigation</t>
  </si>
  <si>
    <t>19-3466</t>
  </si>
  <si>
    <t>1018 Harper Ln</t>
  </si>
  <si>
    <t>Texsun Design &amp; Irr</t>
  </si>
  <si>
    <t>Leonard Crossing</t>
  </si>
  <si>
    <t>19-3591</t>
  </si>
  <si>
    <t>3238 Arundala Way</t>
  </si>
  <si>
    <t>Dewitt Construction Serv</t>
  </si>
  <si>
    <t>19-3467</t>
  </si>
  <si>
    <t>1016 Harper Ln</t>
  </si>
  <si>
    <t>19-3474</t>
  </si>
  <si>
    <t>1000 Harper Ln</t>
  </si>
  <si>
    <t>19-3473</t>
  </si>
  <si>
    <t>1004 Harper Ln</t>
  </si>
  <si>
    <t>19-3844</t>
  </si>
  <si>
    <t>5137 Maroon Creek Dr</t>
  </si>
  <si>
    <t>19-3843</t>
  </si>
  <si>
    <t>5123 Maroon Creek Dr</t>
  </si>
  <si>
    <t>20-0884</t>
  </si>
  <si>
    <t>3601 S Texas Ave</t>
  </si>
  <si>
    <t>Wakefield Sign Co</t>
  </si>
  <si>
    <t>Wall illuminated</t>
  </si>
  <si>
    <t>20-0400</t>
  </si>
  <si>
    <t>2000 S College Ave</t>
  </si>
  <si>
    <t>Beason Revised</t>
  </si>
  <si>
    <t>Empire CSAC</t>
  </si>
  <si>
    <t>Freestanding illum</t>
  </si>
  <si>
    <t>20-0399</t>
  </si>
  <si>
    <t>20-0401</t>
  </si>
  <si>
    <t>20-398</t>
  </si>
  <si>
    <t>20-0396</t>
  </si>
  <si>
    <t>4300 Boonville Rd</t>
  </si>
  <si>
    <t>Face change</t>
  </si>
  <si>
    <t>20-0397</t>
  </si>
  <si>
    <t>20-0394</t>
  </si>
  <si>
    <t>Richard Carter Lge</t>
  </si>
  <si>
    <t>20-0395</t>
  </si>
  <si>
    <t>20-0897</t>
  </si>
  <si>
    <t>2651 Boonville Rd #105</t>
  </si>
  <si>
    <t>Pecan Ridge</t>
  </si>
  <si>
    <t>Sign Pro</t>
  </si>
  <si>
    <t xml:space="preserve">Wall   </t>
  </si>
  <si>
    <t>20-0185</t>
  </si>
  <si>
    <t>3704 McKenzie St</t>
  </si>
  <si>
    <t>Prince Irrigation</t>
  </si>
  <si>
    <t>19-3588</t>
  </si>
  <si>
    <t>1916 Cambria Dr</t>
  </si>
  <si>
    <t>20-0880</t>
  </si>
  <si>
    <t>800 S Coulter Dr</t>
  </si>
  <si>
    <t>Zeno Phillips</t>
  </si>
  <si>
    <t>TADCO Roofing</t>
  </si>
  <si>
    <t>Roof</t>
  </si>
  <si>
    <t>BISD</t>
  </si>
  <si>
    <t>20-0879</t>
  </si>
  <si>
    <t>801 W MLK St</t>
  </si>
  <si>
    <t>20-0937</t>
  </si>
  <si>
    <t>3221 Pinyon Creek Dr</t>
  </si>
  <si>
    <t>Traditions</t>
  </si>
  <si>
    <t>20-0893</t>
  </si>
  <si>
    <t>3083 Peterson Cr</t>
  </si>
  <si>
    <t>Briar Meadows Creek</t>
  </si>
  <si>
    <t>George Lopez</t>
  </si>
  <si>
    <t>20-0885</t>
  </si>
  <si>
    <t>112 S Main St</t>
  </si>
  <si>
    <t>Aaron Curs</t>
  </si>
  <si>
    <t>Add interior wall</t>
  </si>
  <si>
    <t>Zane Anderson</t>
  </si>
  <si>
    <t>20-0825</t>
  </si>
  <si>
    <t>2928 Sandy Point Rd</t>
  </si>
  <si>
    <t>Stephen F Austin</t>
  </si>
  <si>
    <t>Lone Star Elec Contractors</t>
  </si>
  <si>
    <t>Generator</t>
  </si>
  <si>
    <t>T-Mobile West</t>
  </si>
  <si>
    <t>20-0135</t>
  </si>
  <si>
    <t>4704 Nopalitos Way</t>
  </si>
  <si>
    <t>Alamosa Springs</t>
  </si>
  <si>
    <t>20-0134</t>
  </si>
  <si>
    <t>4706 Nopalitos Way</t>
  </si>
  <si>
    <t>20-0910</t>
  </si>
  <si>
    <t>3054 Hickory Ridge Cr</t>
  </si>
  <si>
    <t>Bluestone Partners LLC</t>
  </si>
  <si>
    <t>20-0969</t>
  </si>
  <si>
    <t>725 E Villa Maria Rd</t>
  </si>
  <si>
    <t>Tejas Center</t>
  </si>
  <si>
    <t>20-0933</t>
  </si>
  <si>
    <t>1309 S Texas Ave</t>
  </si>
  <si>
    <t>Winter</t>
  </si>
  <si>
    <t>Image Solutions</t>
  </si>
  <si>
    <t>20-0928</t>
  </si>
  <si>
    <t>1420 Kingsgate Dr</t>
  </si>
  <si>
    <t>Edgewater</t>
  </si>
  <si>
    <t>Stylecraft Builders</t>
  </si>
  <si>
    <t>20-0888</t>
  </si>
  <si>
    <t>2001 Kathryn Dr</t>
  </si>
  <si>
    <t>19-3832</t>
  </si>
  <si>
    <t>3150 Finfeather Rd</t>
  </si>
  <si>
    <t>The Presidio</t>
  </si>
  <si>
    <t>Sail signs (2)</t>
  </si>
  <si>
    <t>20-0958</t>
  </si>
  <si>
    <t>3201 Arundala Way</t>
  </si>
  <si>
    <t>Mobley Pools</t>
  </si>
  <si>
    <t>20-0007</t>
  </si>
  <si>
    <t>3420 Calmar Ct</t>
  </si>
  <si>
    <t>19-3870</t>
  </si>
  <si>
    <t>2954 Archer Dr</t>
  </si>
  <si>
    <t>Austin's Colony</t>
  </si>
  <si>
    <t>Hart Lawn Care &amp; Irr</t>
  </si>
  <si>
    <t>20-0346</t>
  </si>
  <si>
    <t>700 S Texas Ave</t>
  </si>
  <si>
    <t>McDonald's Bryan</t>
  </si>
  <si>
    <t>Struthoff Co</t>
  </si>
  <si>
    <t>Menu board</t>
  </si>
  <si>
    <t>McDonald's</t>
  </si>
  <si>
    <t>20-0787</t>
  </si>
  <si>
    <t>2308 E SH 21</t>
  </si>
  <si>
    <t>North View</t>
  </si>
  <si>
    <t>A-1 Pump Inc</t>
  </si>
  <si>
    <t>Fuel tank</t>
  </si>
  <si>
    <t>Frank Rajan</t>
  </si>
  <si>
    <t>20-0856</t>
  </si>
  <si>
    <t>300 S Main St</t>
  </si>
  <si>
    <t>Caffey &amp; Sons LLC</t>
  </si>
  <si>
    <t>Conference room</t>
  </si>
  <si>
    <t>City of Bryan</t>
  </si>
  <si>
    <t>19-3782</t>
  </si>
  <si>
    <t>2710 Boonville Rd</t>
  </si>
  <si>
    <t>Jacody Inc</t>
  </si>
  <si>
    <t>New retail</t>
  </si>
  <si>
    <t>Heart of Tx Goodwill Ind</t>
  </si>
  <si>
    <t>20-0932</t>
  </si>
  <si>
    <t>5116 Maroon Creek Dr</t>
  </si>
  <si>
    <t>Ridgewood Custom Homes</t>
  </si>
  <si>
    <t>20-0927</t>
  </si>
  <si>
    <t>3803 Laura Ln</t>
  </si>
  <si>
    <t>Woodville Acres</t>
  </si>
  <si>
    <t>14,15</t>
  </si>
  <si>
    <t>R L Construction-Texas</t>
  </si>
  <si>
    <t>20-0972</t>
  </si>
  <si>
    <t>2902 Alba Ct</t>
  </si>
  <si>
    <t>Olshan Foundation</t>
  </si>
  <si>
    <t>20-0984</t>
  </si>
  <si>
    <t>912 N Preston Ave</t>
  </si>
  <si>
    <t>Bryan's 1st (Unrecorded)</t>
  </si>
  <si>
    <t>Shirley F Mitchell</t>
  </si>
  <si>
    <t>20-0833</t>
  </si>
  <si>
    <t>2915 Georgia Ave</t>
  </si>
  <si>
    <t>Lynndale Acres</t>
  </si>
  <si>
    <t>Rebath of Central Texas</t>
  </si>
  <si>
    <t>20-0838</t>
  </si>
  <si>
    <t>2206 Quail Hollow Dr</t>
  </si>
  <si>
    <t>Briarcrest Estates</t>
  </si>
  <si>
    <t>20-0308</t>
  </si>
  <si>
    <t>1503 E 27th St</t>
  </si>
  <si>
    <t>Thomas</t>
  </si>
  <si>
    <t>Albo Construction</t>
  </si>
  <si>
    <t>20-0971</t>
  </si>
  <si>
    <t>810 Vine St</t>
  </si>
  <si>
    <t>South Garden Acres</t>
  </si>
  <si>
    <t>Lost Art Construction</t>
  </si>
  <si>
    <t>20-0970</t>
  </si>
  <si>
    <t>4008 Margaret St</t>
  </si>
  <si>
    <t>Wallace</t>
  </si>
  <si>
    <t>20-0954</t>
  </si>
  <si>
    <t>2985 Archer Dr</t>
  </si>
  <si>
    <t>Blackrock Builders</t>
  </si>
  <si>
    <t>20-1021</t>
  </si>
  <si>
    <t>6101 Mumford Rd</t>
  </si>
  <si>
    <t>Bryan Industrial Park</t>
  </si>
  <si>
    <t>Navcon Group LLC</t>
  </si>
  <si>
    <t>Monument sign</t>
  </si>
  <si>
    <t>NTA Testing LLC</t>
  </si>
  <si>
    <t>20-0829</t>
  </si>
  <si>
    <t>3700 S Texas Ave #300</t>
  </si>
  <si>
    <t>J E Scott</t>
  </si>
  <si>
    <t>Marek Brothers Construction</t>
  </si>
  <si>
    <t>Bar/grill finish-out</t>
  </si>
  <si>
    <t>Bryan Plaza Ltd</t>
  </si>
  <si>
    <t>20-0692</t>
  </si>
  <si>
    <t>1109 Ettle St</t>
  </si>
  <si>
    <t>Ettle #2</t>
  </si>
  <si>
    <t>Antonio Lee Construction</t>
  </si>
  <si>
    <t>20-0983</t>
  </si>
  <si>
    <t>4205 Angels Landing Ct</t>
  </si>
  <si>
    <t>Blackstone Homes</t>
  </si>
  <si>
    <t>20-0883</t>
  </si>
  <si>
    <t>4207 Angels Landing Ct</t>
  </si>
  <si>
    <t>20-0953</t>
  </si>
  <si>
    <t>982 Crossing Dr</t>
  </si>
  <si>
    <t xml:space="preserve">Follett </t>
  </si>
  <si>
    <t>Legend Classic Homes Ltd</t>
  </si>
  <si>
    <t>20-0951</t>
  </si>
  <si>
    <t>996 Crossing Dr</t>
  </si>
  <si>
    <t>20-0952</t>
  </si>
  <si>
    <t>994 Crossing Dr</t>
  </si>
  <si>
    <t>20-0942</t>
  </si>
  <si>
    <t>1983 Cartwright St</t>
  </si>
  <si>
    <t>Pleasant Hill</t>
  </si>
  <si>
    <t>D R Horton Homes</t>
  </si>
  <si>
    <t>20-0713</t>
  </si>
  <si>
    <t>3456 Mahogany Dr</t>
  </si>
  <si>
    <t>Flagship Custom Homes</t>
  </si>
  <si>
    <t>20-0961</t>
  </si>
  <si>
    <t>1932 Basil Ct</t>
  </si>
  <si>
    <t>Northcrest Cottages</t>
  </si>
  <si>
    <t>B</t>
  </si>
  <si>
    <t xml:space="preserve">Blackrock Builders </t>
  </si>
  <si>
    <t>20-1013</t>
  </si>
  <si>
    <t>1930 Basil Ct</t>
  </si>
  <si>
    <t>Blackrodk Builders</t>
  </si>
  <si>
    <t>20-1092</t>
  </si>
  <si>
    <t>2600 Finfeather Rd #A</t>
  </si>
  <si>
    <t>The SAC Certified</t>
  </si>
  <si>
    <t>`0</t>
  </si>
  <si>
    <t>Cell tower upgrade</t>
  </si>
  <si>
    <t>19-3771</t>
  </si>
  <si>
    <t>1013 Harper Ln</t>
  </si>
  <si>
    <t>19-3770</t>
  </si>
  <si>
    <t>1015 Harper Ln</t>
  </si>
  <si>
    <t>19-3769</t>
  </si>
  <si>
    <t>1017 Harper Ln</t>
  </si>
  <si>
    <t>19-3768</t>
  </si>
  <si>
    <t>1019 Harper Ln</t>
  </si>
  <si>
    <t>19-3767</t>
  </si>
  <si>
    <t>1021 Harper Ln</t>
  </si>
  <si>
    <t>19-3765</t>
  </si>
  <si>
    <t>1023 Harper Ln</t>
  </si>
  <si>
    <t>20-1101</t>
  </si>
  <si>
    <t>3101 Palmetto Trl</t>
  </si>
  <si>
    <t>20-1129</t>
  </si>
  <si>
    <t>204 W 28th St</t>
  </si>
  <si>
    <t>Corina Valdez</t>
  </si>
  <si>
    <t>20-0214</t>
  </si>
  <si>
    <t>2624 W Villa Maria Rd</t>
  </si>
  <si>
    <t>St Lukes Addn</t>
  </si>
  <si>
    <t>Ruben Amaro</t>
  </si>
  <si>
    <t>Office building</t>
  </si>
  <si>
    <t>Daniel M L Hernandez</t>
  </si>
  <si>
    <t>20-1068</t>
  </si>
  <si>
    <t>2400 Bomber Dr</t>
  </si>
  <si>
    <t>Lakeview</t>
  </si>
  <si>
    <t>Carlos Beicen</t>
  </si>
  <si>
    <t>20-1060</t>
  </si>
  <si>
    <t>1913 Thorndyke Ln</t>
  </si>
  <si>
    <t>20-1064</t>
  </si>
  <si>
    <t>1912 Cartwright St</t>
  </si>
  <si>
    <t>20-1067</t>
  </si>
  <si>
    <t>1914 Cartwright St</t>
  </si>
  <si>
    <t>20-1061</t>
  </si>
  <si>
    <t>1917 Cartwright St</t>
  </si>
  <si>
    <t>20-1065</t>
  </si>
  <si>
    <t>1919 Cartwright St</t>
  </si>
  <si>
    <t>20-1125</t>
  </si>
  <si>
    <t>4208 Cheyenne Cr</t>
  </si>
  <si>
    <t>Wheeler Ridge</t>
  </si>
  <si>
    <t>MJV Carpentry</t>
  </si>
  <si>
    <t>20-0064</t>
  </si>
  <si>
    <t>2206 Briarcrest Dr</t>
  </si>
  <si>
    <t>Briarcrest Walmart</t>
  </si>
  <si>
    <t>Westmoreland Builders</t>
  </si>
  <si>
    <t>Panda Express Restaurant</t>
  </si>
  <si>
    <t>Richard Dickerson</t>
  </si>
  <si>
    <t>20-0355</t>
  </si>
  <si>
    <t>4607 N Texas Ave</t>
  </si>
  <si>
    <t>My BCS Homes</t>
  </si>
  <si>
    <t>20-0653</t>
  </si>
  <si>
    <t>2303 Boonville Rd #500</t>
  </si>
  <si>
    <t>Colony Park Shopping Ctr</t>
  </si>
  <si>
    <t>B&amp;F Maintenance Service</t>
  </si>
  <si>
    <t>Addn to fuel island</t>
  </si>
  <si>
    <t>Kroger Texas LP</t>
  </si>
  <si>
    <t>20-1054</t>
  </si>
  <si>
    <t>1408 Bradley St</t>
  </si>
  <si>
    <t>Austin Addn</t>
  </si>
  <si>
    <t>1R</t>
  </si>
  <si>
    <t>Habitat for Humanity</t>
  </si>
  <si>
    <t>20-1118</t>
  </si>
  <si>
    <t>304 N Reed Ave</t>
  </si>
  <si>
    <t>Guadalupe Gonzales</t>
  </si>
  <si>
    <t>20-1109</t>
  </si>
  <si>
    <t>1200 E 31st St</t>
  </si>
  <si>
    <t>Gordon</t>
  </si>
  <si>
    <t>Final Solution Roofing</t>
  </si>
  <si>
    <t>20-1015</t>
  </si>
  <si>
    <t>3012 Westwood Main</t>
  </si>
  <si>
    <t>Westwood Estates</t>
  </si>
  <si>
    <t>Brazos Land Design</t>
  </si>
  <si>
    <t>20-1028</t>
  </si>
  <si>
    <t>405 Marble Falls Dr</t>
  </si>
  <si>
    <t>Stone Falls</t>
  </si>
  <si>
    <t>New Phase Construction</t>
  </si>
  <si>
    <t>20-0963</t>
  </si>
  <si>
    <t>2000 S Texas Ave</t>
  </si>
  <si>
    <t>Hillcrest</t>
  </si>
  <si>
    <t>Dynamic Sign Solutions LLC</t>
  </si>
  <si>
    <t>Wall illuminated-3</t>
  </si>
  <si>
    <t>20-1056</t>
  </si>
  <si>
    <t>1938 Basil Ct</t>
  </si>
  <si>
    <t>Northcrest Crossing</t>
  </si>
  <si>
    <t>b</t>
  </si>
  <si>
    <t>Avonley Homes</t>
  </si>
  <si>
    <t>20-1095</t>
  </si>
  <si>
    <t>5540 Somerford Ln</t>
  </si>
  <si>
    <t>Copperfield</t>
  </si>
  <si>
    <t>20-1086</t>
  </si>
  <si>
    <t>2011 Pinewood Dr</t>
  </si>
  <si>
    <t>Rockwood Park Estates</t>
  </si>
  <si>
    <t>United Roofing &amp; Sheetmetal</t>
  </si>
  <si>
    <t>20-1079</t>
  </si>
  <si>
    <t>2507 Conquest Cr</t>
  </si>
  <si>
    <t>Creekwood Estates</t>
  </si>
  <si>
    <t>20-1091</t>
  </si>
  <si>
    <t>1075 Venice Dr</t>
  </si>
  <si>
    <t>Siena</t>
  </si>
  <si>
    <t>BCS Roofing</t>
  </si>
  <si>
    <t>20-1098</t>
  </si>
  <si>
    <t>4405 Warwick Ln</t>
  </si>
  <si>
    <t>Mac's Roofing</t>
  </si>
  <si>
    <t>20-1096</t>
  </si>
  <si>
    <t>301 N Earl Rudder Fwy</t>
  </si>
  <si>
    <t>Lithia Motors</t>
  </si>
  <si>
    <t>Banner</t>
  </si>
  <si>
    <t>20-0819</t>
  </si>
  <si>
    <t>1897 Patton Ave</t>
  </si>
  <si>
    <t>Darwin Sub Scanlan</t>
  </si>
  <si>
    <t>Salvador Alvarado</t>
  </si>
  <si>
    <t>20-1043</t>
  </si>
  <si>
    <t>2423 Blinn Blvd</t>
  </si>
  <si>
    <t>Blinn College</t>
  </si>
  <si>
    <t>Lessman Roofing &amp; Sheetmetal</t>
  </si>
  <si>
    <t>20-1053</t>
  </si>
  <si>
    <t>5000 Highline Dr</t>
  </si>
  <si>
    <t>20-1058</t>
  </si>
  <si>
    <t>2011 Theresa Dr</t>
  </si>
  <si>
    <t>20-1026</t>
  </si>
  <si>
    <t>2005 Theresa Dr</t>
  </si>
  <si>
    <t>20-1025</t>
  </si>
  <si>
    <t>2058 Viva Rd</t>
  </si>
  <si>
    <t>20-1047</t>
  </si>
  <si>
    <t>2701 Redcap St</t>
  </si>
  <si>
    <t>Porters Meadow</t>
  </si>
  <si>
    <t>2,3</t>
  </si>
  <si>
    <t>20-1099</t>
  </si>
  <si>
    <t>978 Crossing Dr</t>
  </si>
  <si>
    <t>20-1004</t>
  </si>
  <si>
    <t>990 Crossing Dr</t>
  </si>
  <si>
    <t>20-1005</t>
  </si>
  <si>
    <t>988 Crossing Dr</t>
  </si>
  <si>
    <t>20-1006</t>
  </si>
  <si>
    <t>986 Crossing Dr</t>
  </si>
  <si>
    <t>20-1007</t>
  </si>
  <si>
    <t>980 Crossing Dr</t>
  </si>
  <si>
    <t>20-1048</t>
  </si>
  <si>
    <t>922 Crossing Dr</t>
  </si>
  <si>
    <t>20-0987</t>
  </si>
  <si>
    <t>4151 Wellborn Rd #E</t>
  </si>
  <si>
    <t>Royal Bryan</t>
  </si>
  <si>
    <t>Ramjack</t>
  </si>
  <si>
    <t>Foundation repair</t>
  </si>
  <si>
    <t>American Campus Communities</t>
  </si>
  <si>
    <t>20-0947</t>
  </si>
  <si>
    <t>1525 E 29th St</t>
  </si>
  <si>
    <t>Brookside</t>
  </si>
  <si>
    <t>Brookside Apts</t>
  </si>
  <si>
    <t>Repair Unit 411</t>
  </si>
  <si>
    <t>Brookside Apartments</t>
  </si>
  <si>
    <t>20-0626</t>
  </si>
  <si>
    <t>2014 Stone View Ct</t>
  </si>
  <si>
    <t>Stonehaven</t>
  </si>
  <si>
    <t>Clayton Homes</t>
  </si>
  <si>
    <t>19-3107</t>
  </si>
  <si>
    <t>4232 Harding Way</t>
  </si>
  <si>
    <t>20-0008</t>
  </si>
  <si>
    <t>3425 Calmar Ct</t>
  </si>
  <si>
    <t>19-3539</t>
  </si>
  <si>
    <t>5112 Maroon Creek Dr</t>
  </si>
  <si>
    <t>20-1029</t>
  </si>
  <si>
    <t>4001 Settler's Way</t>
  </si>
  <si>
    <t>Lopez Roofing</t>
  </si>
  <si>
    <t>20-0525</t>
  </si>
  <si>
    <t>2300 E SH 21</t>
  </si>
  <si>
    <t>Prince Signs</t>
  </si>
  <si>
    <t>20-0977</t>
  </si>
  <si>
    <t>2615 Westwood Main</t>
  </si>
  <si>
    <t>La Brisa</t>
  </si>
  <si>
    <t>Lone Star Roof Systems</t>
  </si>
  <si>
    <t>20-0748</t>
  </si>
  <si>
    <t>808 W 23rd St</t>
  </si>
  <si>
    <t>Rebuilding Together</t>
  </si>
  <si>
    <t>20-0648</t>
  </si>
  <si>
    <t>316 Legion Ct</t>
  </si>
  <si>
    <t>20-0526</t>
  </si>
  <si>
    <t>20-1024</t>
  </si>
  <si>
    <t>1102 Delma Dr</t>
  </si>
  <si>
    <t>BB Scasta</t>
  </si>
  <si>
    <t>Angel Flores</t>
  </si>
  <si>
    <t>20-0985</t>
  </si>
  <si>
    <t>4005 Nagle St</t>
  </si>
  <si>
    <t>Oak Terrace</t>
  </si>
  <si>
    <t>Clean Up Crew</t>
  </si>
  <si>
    <t>20-1094</t>
  </si>
  <si>
    <t>2023 Dumfries Dr</t>
  </si>
  <si>
    <t>Schneider Construction LLC</t>
  </si>
  <si>
    <t>20-0924</t>
  </si>
  <si>
    <t>2319 Old Hearne Rd #23</t>
  </si>
  <si>
    <t>Affordable Mobile Homes</t>
  </si>
  <si>
    <t>20-0925</t>
  </si>
  <si>
    <t>2319 Old Hearne Rd #26</t>
  </si>
  <si>
    <t>20-0616</t>
  </si>
  <si>
    <t>605 N Preston Ave</t>
  </si>
  <si>
    <t>Moises Tirado</t>
  </si>
  <si>
    <t>20-0959</t>
  </si>
  <si>
    <t>4267 Harding Way</t>
  </si>
  <si>
    <t>20-0986</t>
  </si>
  <si>
    <t>4151 Wellborn Rd #A</t>
  </si>
  <si>
    <t>20-1087</t>
  </si>
  <si>
    <t>1632 Bennett St</t>
  </si>
  <si>
    <t>Cloisters</t>
  </si>
  <si>
    <t>20-1187</t>
  </si>
  <si>
    <t>304 Laurel St</t>
  </si>
  <si>
    <t>Borderbrook</t>
  </si>
  <si>
    <t>SM Construction</t>
  </si>
  <si>
    <t>20-1121</t>
  </si>
  <si>
    <t>3709 S College Ave</t>
  </si>
  <si>
    <t>Michael Szabuniewicz</t>
  </si>
  <si>
    <t>20-0128</t>
  </si>
  <si>
    <t>429 Marble Falls Dr</t>
  </si>
  <si>
    <t>Colton Rhodes Lawn</t>
  </si>
  <si>
    <t>20-0446</t>
  </si>
  <si>
    <t>409 Marble Falls Dr</t>
  </si>
  <si>
    <t>20-1186</t>
  </si>
  <si>
    <t>205 Tee Dr</t>
  </si>
  <si>
    <t>Country Club Estates</t>
  </si>
  <si>
    <t>Texas Green Energy</t>
  </si>
  <si>
    <t>Solar panels</t>
  </si>
  <si>
    <t>Ora West</t>
  </si>
  <si>
    <t>20-0776</t>
  </si>
  <si>
    <t>3007 Cashion Way</t>
  </si>
  <si>
    <t>20-1107</t>
  </si>
  <si>
    <t>Ascending Enterprises LLC</t>
  </si>
  <si>
    <t>20-1214</t>
  </si>
  <si>
    <t>2309 Morningside Dr</t>
  </si>
  <si>
    <t>Culpepper Manor</t>
  </si>
  <si>
    <t>20-1032</t>
  </si>
  <si>
    <t>4100 Lake Atlas Dr</t>
  </si>
  <si>
    <t>Heritage Construction</t>
  </si>
  <si>
    <t>The Stella Hotel</t>
  </si>
  <si>
    <t>20-1104</t>
  </si>
  <si>
    <t>3300 S College Ave</t>
  </si>
  <si>
    <t>Mighty Fine Construction</t>
  </si>
  <si>
    <t>Repair Units D1,D2,D4,D5</t>
  </si>
  <si>
    <t>Agave Heights Apartments</t>
  </si>
  <si>
    <t>19-3941</t>
  </si>
  <si>
    <t>1536 Bennett St</t>
  </si>
  <si>
    <t>Oakwood Custom Homes</t>
  </si>
  <si>
    <t>19-3942</t>
  </si>
  <si>
    <t>1538 Bennett St</t>
  </si>
  <si>
    <t>19-3943</t>
  </si>
  <si>
    <t>1540 Bennett St</t>
  </si>
  <si>
    <t>19-3944</t>
  </si>
  <si>
    <t>1542 Bennett St</t>
  </si>
  <si>
    <t>19-3945</t>
  </si>
  <si>
    <t>1544 Bennett St</t>
  </si>
  <si>
    <t>19-3946</t>
  </si>
  <si>
    <t>1546 Bennett St</t>
  </si>
  <si>
    <t>19-3947</t>
  </si>
  <si>
    <t>1548 Bennett St</t>
  </si>
  <si>
    <t>19-3948</t>
  </si>
  <si>
    <t>1550 Bennett St</t>
  </si>
  <si>
    <t>19-3949</t>
  </si>
  <si>
    <t>1552 Bennett St</t>
  </si>
  <si>
    <t>19-3950</t>
  </si>
  <si>
    <t>1554 Bennett St</t>
  </si>
  <si>
    <t>19-3951</t>
  </si>
  <si>
    <t>1556 Bennett St</t>
  </si>
  <si>
    <t>19-3952</t>
  </si>
  <si>
    <t>1558 Bennett St</t>
  </si>
  <si>
    <t>20-1134</t>
  </si>
  <si>
    <t>891 N Earl Rudder Fwy</t>
  </si>
  <si>
    <t>Kolkhorst</t>
  </si>
  <si>
    <t>Barnett Signs</t>
  </si>
  <si>
    <t>20-1177</t>
  </si>
  <si>
    <t>2303 Boonville Rd</t>
  </si>
  <si>
    <t>Sign Systems Inc</t>
  </si>
  <si>
    <t>20-1162</t>
  </si>
  <si>
    <t>20-1161</t>
  </si>
  <si>
    <t>20-1160</t>
  </si>
  <si>
    <t>20-1228</t>
  </si>
  <si>
    <t>3609 Holly Dr</t>
  </si>
  <si>
    <t>The Oaks</t>
  </si>
  <si>
    <t>Window Expo</t>
  </si>
  <si>
    <t>20-1133</t>
  </si>
  <si>
    <t>3525 Foxcroft Path</t>
  </si>
  <si>
    <t>Paradise Oasis Pools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</si>
</sst>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6" fontId="7" fillId="0" borderId="1" xfId="0" applyNumberFormat="1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3" fontId="7" fillId="0" borderId="1" xfId="0" applyNumberFormat="1" applyFont="1" applyBorder="1"/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0" fontId="7" fillId="0" borderId="1" xfId="0" applyNumberFormat="1" applyFont="1" applyBorder="1" applyAlignment="1">
      <alignment horizontal="left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49" fontId="5" fillId="8" borderId="14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167" fontId="2" fillId="0" borderId="18" xfId="0" applyNumberFormat="1" applyFont="1" applyBorder="1" applyAlignment="1">
      <alignment horizontal="left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0" fontId="6" fillId="8" borderId="20" xfId="0" applyNumberFormat="1" applyFont="1" applyFill="1" applyBorder="1" applyAlignment="1" applyProtection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/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5" fontId="5" fillId="8" borderId="9" xfId="0" applyNumberFormat="1" applyFont="1" applyFill="1" applyBorder="1" applyAlignment="1" applyProtection="1">
      <alignment horizontal="center"/>
    </xf>
    <xf numFmtId="0" fontId="0" fillId="8" borderId="27" xfId="0" applyFill="1" applyBorder="1"/>
    <xf numFmtId="166" fontId="7" fillId="0" borderId="4" xfId="0" applyNumberFormat="1" applyFont="1" applyFill="1" applyBorder="1" applyAlignment="1">
      <alignment horizontal="left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167" fontId="5" fillId="0" borderId="0" xfId="0" applyNumberFormat="1" applyFont="1" applyFill="1" applyBorder="1" applyAlignment="1" applyProtection="1">
      <alignment horizontal="righ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6" fillId="8" borderId="20" xfId="0" applyFont="1" applyFill="1" applyBorder="1" applyAlignment="1">
      <alignment horizontal="left"/>
    </xf>
    <xf numFmtId="0" fontId="6" fillId="8" borderId="20" xfId="0" applyNumberFormat="1" applyFont="1" applyFill="1" applyBorder="1" applyAlignment="1" applyProtection="1">
      <alignment horizontal="left"/>
    </xf>
    <xf numFmtId="0" fontId="6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showWhiteSpace="0" view="pageLayout" topLeftCell="A2" zoomScaleNormal="100" workbookViewId="0">
      <selection activeCell="D16" sqref="D16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6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5.85546875" style="17" customWidth="1"/>
  </cols>
  <sheetData>
    <row r="1" spans="1:17" ht="28.5" customHeight="1" x14ac:dyDescent="0.35">
      <c r="A1" s="266"/>
      <c r="B1" s="315" t="s">
        <v>15</v>
      </c>
      <c r="C1" s="315"/>
      <c r="D1" s="315"/>
      <c r="E1" s="316"/>
      <c r="F1" s="267"/>
      <c r="G1" s="267"/>
      <c r="H1" s="267"/>
      <c r="I1" s="268"/>
    </row>
    <row r="2" spans="1:17" s="16" customFormat="1" ht="21" customHeight="1" x14ac:dyDescent="0.25">
      <c r="A2" s="313" t="s">
        <v>56</v>
      </c>
      <c r="B2" s="269"/>
      <c r="C2" s="269"/>
      <c r="D2" s="270"/>
      <c r="E2" s="271"/>
      <c r="F2" s="313" t="s">
        <v>54</v>
      </c>
      <c r="G2" s="269"/>
      <c r="H2" s="269"/>
      <c r="I2" s="272"/>
    </row>
    <row r="3" spans="1:17" ht="19.5" customHeight="1" x14ac:dyDescent="0.25">
      <c r="A3" s="273" t="s">
        <v>21</v>
      </c>
      <c r="B3" s="274" t="s">
        <v>32</v>
      </c>
      <c r="C3" s="274" t="s">
        <v>53</v>
      </c>
      <c r="D3" s="274" t="s">
        <v>6</v>
      </c>
      <c r="E3" s="275"/>
      <c r="F3" s="273" t="s">
        <v>21</v>
      </c>
      <c r="G3" s="274" t="s">
        <v>32</v>
      </c>
      <c r="H3" s="274" t="s">
        <v>53</v>
      </c>
      <c r="I3" s="276" t="s">
        <v>6</v>
      </c>
    </row>
    <row r="4" spans="1:17" ht="18" customHeight="1" x14ac:dyDescent="0.2">
      <c r="A4" s="277" t="s">
        <v>48</v>
      </c>
      <c r="B4" s="278">
        <v>38</v>
      </c>
      <c r="C4" s="279"/>
      <c r="D4" s="280">
        <v>6730194</v>
      </c>
      <c r="E4" s="275"/>
      <c r="F4" s="277" t="s">
        <v>48</v>
      </c>
      <c r="G4" s="278">
        <v>67</v>
      </c>
      <c r="H4" s="279"/>
      <c r="I4" s="280">
        <v>12626289</v>
      </c>
    </row>
    <row r="5" spans="1:17" ht="15.75" customHeight="1" x14ac:dyDescent="0.2">
      <c r="A5" s="277" t="s">
        <v>49</v>
      </c>
      <c r="B5" s="278">
        <v>12</v>
      </c>
      <c r="C5" s="279"/>
      <c r="D5" s="280">
        <v>1992000</v>
      </c>
      <c r="E5" s="275"/>
      <c r="F5" s="277" t="s">
        <v>49</v>
      </c>
      <c r="G5" s="278">
        <v>0</v>
      </c>
      <c r="H5" s="279"/>
      <c r="I5" s="280">
        <v>0</v>
      </c>
    </row>
    <row r="6" spans="1:17" ht="15.75" customHeight="1" x14ac:dyDescent="0.2">
      <c r="A6" s="277" t="s">
        <v>38</v>
      </c>
      <c r="B6" s="278">
        <v>0</v>
      </c>
      <c r="C6" s="279">
        <v>0</v>
      </c>
      <c r="D6" s="280">
        <v>0</v>
      </c>
      <c r="E6" s="275"/>
      <c r="F6" s="277" t="s">
        <v>38</v>
      </c>
      <c r="G6" s="278">
        <v>0</v>
      </c>
      <c r="H6" s="279">
        <v>0</v>
      </c>
      <c r="I6" s="280">
        <v>0</v>
      </c>
    </row>
    <row r="7" spans="1:17" ht="15" customHeight="1" x14ac:dyDescent="0.2">
      <c r="A7" s="277" t="s">
        <v>36</v>
      </c>
      <c r="B7" s="278">
        <v>0</v>
      </c>
      <c r="C7" s="279">
        <v>0</v>
      </c>
      <c r="D7" s="280">
        <v>0</v>
      </c>
      <c r="E7" s="275"/>
      <c r="F7" s="277" t="s">
        <v>36</v>
      </c>
      <c r="G7" s="278">
        <v>0</v>
      </c>
      <c r="H7" s="279">
        <v>0</v>
      </c>
      <c r="I7" s="280">
        <v>0</v>
      </c>
    </row>
    <row r="8" spans="1:17" ht="15" customHeight="1" x14ac:dyDescent="0.2">
      <c r="A8" s="277" t="s">
        <v>37</v>
      </c>
      <c r="B8" s="278">
        <v>0</v>
      </c>
      <c r="C8" s="281">
        <v>0</v>
      </c>
      <c r="D8" s="282">
        <v>0</v>
      </c>
      <c r="E8" s="275"/>
      <c r="F8" s="277" t="s">
        <v>37</v>
      </c>
      <c r="G8" s="278">
        <v>0</v>
      </c>
      <c r="H8" s="281">
        <v>0</v>
      </c>
      <c r="I8" s="282">
        <v>0</v>
      </c>
    </row>
    <row r="9" spans="1:17" ht="15" customHeight="1" x14ac:dyDescent="0.2">
      <c r="A9" s="277" t="s">
        <v>23</v>
      </c>
      <c r="B9" s="278">
        <v>41</v>
      </c>
      <c r="C9" s="281"/>
      <c r="D9" s="282">
        <v>338715</v>
      </c>
      <c r="E9" s="275"/>
      <c r="F9" s="277" t="s">
        <v>23</v>
      </c>
      <c r="G9" s="278">
        <v>87</v>
      </c>
      <c r="H9" s="281"/>
      <c r="I9" s="282">
        <v>856340</v>
      </c>
    </row>
    <row r="10" spans="1:17" ht="15.75" customHeight="1" x14ac:dyDescent="0.2">
      <c r="A10" s="277" t="s">
        <v>14</v>
      </c>
      <c r="B10" s="278">
        <v>3</v>
      </c>
      <c r="C10" s="281"/>
      <c r="D10" s="282">
        <v>177800</v>
      </c>
      <c r="E10" s="275"/>
      <c r="F10" s="277" t="s">
        <v>14</v>
      </c>
      <c r="G10" s="278">
        <v>19</v>
      </c>
      <c r="H10" s="281"/>
      <c r="I10" s="282">
        <v>960121</v>
      </c>
    </row>
    <row r="11" spans="1:17" ht="15.75" customHeight="1" x14ac:dyDescent="0.2">
      <c r="A11" s="277" t="s">
        <v>10</v>
      </c>
      <c r="B11" s="283">
        <v>1</v>
      </c>
      <c r="C11" s="281"/>
      <c r="D11" s="282">
        <v>0</v>
      </c>
      <c r="E11" s="275"/>
      <c r="F11" s="277" t="s">
        <v>10</v>
      </c>
      <c r="G11" s="283">
        <v>8</v>
      </c>
      <c r="H11" s="281"/>
      <c r="I11" s="282">
        <v>0</v>
      </c>
    </row>
    <row r="12" spans="1:17" ht="15" customHeight="1" x14ac:dyDescent="0.2">
      <c r="A12" s="277" t="s">
        <v>22</v>
      </c>
      <c r="B12" s="278">
        <v>9</v>
      </c>
      <c r="C12" s="281"/>
      <c r="D12" s="282">
        <v>8066329</v>
      </c>
      <c r="E12" s="275"/>
      <c r="F12" s="277" t="s">
        <v>22</v>
      </c>
      <c r="G12" s="278">
        <v>7</v>
      </c>
      <c r="H12" s="281"/>
      <c r="I12" s="282">
        <v>1698742</v>
      </c>
      <c r="Q12" s="24"/>
    </row>
    <row r="13" spans="1:17" ht="15.75" customHeight="1" x14ac:dyDescent="0.2">
      <c r="A13" s="277" t="s">
        <v>39</v>
      </c>
      <c r="B13" s="278">
        <v>12</v>
      </c>
      <c r="C13" s="281"/>
      <c r="D13" s="282">
        <v>1371069</v>
      </c>
      <c r="E13" s="275"/>
      <c r="F13" s="277" t="s">
        <v>39</v>
      </c>
      <c r="G13" s="278">
        <v>15</v>
      </c>
      <c r="H13" s="281"/>
      <c r="I13" s="282">
        <v>434144</v>
      </c>
    </row>
    <row r="14" spans="1:17" ht="15.75" customHeight="1" x14ac:dyDescent="0.2">
      <c r="A14" s="277" t="s">
        <v>9</v>
      </c>
      <c r="B14" s="278">
        <v>5</v>
      </c>
      <c r="C14" s="281"/>
      <c r="D14" s="282">
        <v>240575</v>
      </c>
      <c r="E14" s="275"/>
      <c r="F14" s="277" t="s">
        <v>9</v>
      </c>
      <c r="G14" s="278">
        <v>6</v>
      </c>
      <c r="H14" s="281"/>
      <c r="I14" s="282">
        <v>253700</v>
      </c>
    </row>
    <row r="15" spans="1:17" ht="15" customHeight="1" x14ac:dyDescent="0.2">
      <c r="A15" s="284" t="s">
        <v>11</v>
      </c>
      <c r="B15" s="285">
        <v>23</v>
      </c>
      <c r="C15" s="286"/>
      <c r="D15" s="287">
        <v>0</v>
      </c>
      <c r="E15" s="275"/>
      <c r="F15" s="284" t="s">
        <v>11</v>
      </c>
      <c r="G15" s="285">
        <v>7</v>
      </c>
      <c r="H15" s="286"/>
      <c r="I15" s="287">
        <v>0</v>
      </c>
    </row>
    <row r="16" spans="1:17" ht="16.5" customHeight="1" x14ac:dyDescent="0.25">
      <c r="A16" s="288" t="s">
        <v>13</v>
      </c>
      <c r="B16" s="289">
        <f>SUM(B4:B15)</f>
        <v>144</v>
      </c>
      <c r="C16" s="274">
        <f>SUM(C4:C15)</f>
        <v>0</v>
      </c>
      <c r="D16" s="290">
        <f>SUM(D4:D15)</f>
        <v>18916682</v>
      </c>
      <c r="E16" s="275"/>
      <c r="F16" s="288" t="s">
        <v>13</v>
      </c>
      <c r="G16" s="289">
        <f>SUM(G4:G15)</f>
        <v>216</v>
      </c>
      <c r="H16" s="291">
        <f>SUM(H4:H15)</f>
        <v>0</v>
      </c>
      <c r="I16" s="292">
        <f>SUM(I4:I15)</f>
        <v>16829336</v>
      </c>
    </row>
    <row r="17" spans="1:11" ht="18.75" customHeight="1" x14ac:dyDescent="0.2">
      <c r="A17" s="293"/>
      <c r="B17" s="294"/>
      <c r="C17" s="294"/>
      <c r="D17" s="294"/>
      <c r="E17" s="275"/>
      <c r="F17" s="294"/>
      <c r="G17" s="294"/>
      <c r="H17" s="294"/>
      <c r="I17" s="295"/>
    </row>
    <row r="18" spans="1:11" ht="18" x14ac:dyDescent="0.25">
      <c r="A18" s="314" t="s">
        <v>57</v>
      </c>
      <c r="B18" s="296"/>
      <c r="C18" s="297"/>
      <c r="D18" s="298"/>
      <c r="E18" s="275"/>
      <c r="F18" s="314" t="s">
        <v>55</v>
      </c>
      <c r="G18" s="296"/>
      <c r="H18" s="297"/>
      <c r="I18" s="299"/>
    </row>
    <row r="19" spans="1:11" ht="21" customHeight="1" x14ac:dyDescent="0.25">
      <c r="A19" s="300" t="s">
        <v>21</v>
      </c>
      <c r="B19" s="301" t="s">
        <v>32</v>
      </c>
      <c r="C19" s="301" t="s">
        <v>53</v>
      </c>
      <c r="D19" s="301" t="s">
        <v>6</v>
      </c>
      <c r="E19" s="271"/>
      <c r="F19" s="300" t="s">
        <v>21</v>
      </c>
      <c r="G19" s="301" t="s">
        <v>32</v>
      </c>
      <c r="H19" s="302"/>
      <c r="I19" s="303" t="s">
        <v>6</v>
      </c>
    </row>
    <row r="20" spans="1:11" ht="17.25" customHeight="1" x14ac:dyDescent="0.2">
      <c r="A20" s="304" t="s">
        <v>48</v>
      </c>
      <c r="B20" s="278">
        <f>B4+184</f>
        <v>222</v>
      </c>
      <c r="C20" s="279"/>
      <c r="D20" s="280">
        <f>D4+34681072</f>
        <v>41411266</v>
      </c>
      <c r="E20" s="275"/>
      <c r="F20" s="304" t="s">
        <v>48</v>
      </c>
      <c r="G20" s="278">
        <v>190</v>
      </c>
      <c r="H20" s="279"/>
      <c r="I20" s="280">
        <v>34667207</v>
      </c>
    </row>
    <row r="21" spans="1:11" ht="15" customHeight="1" x14ac:dyDescent="0.2">
      <c r="A21" s="304" t="s">
        <v>49</v>
      </c>
      <c r="B21" s="278">
        <f>B5+0</f>
        <v>12</v>
      </c>
      <c r="C21" s="279"/>
      <c r="D21" s="280">
        <f>D5+0</f>
        <v>1992000</v>
      </c>
      <c r="E21" s="275"/>
      <c r="F21" s="304" t="s">
        <v>49</v>
      </c>
      <c r="G21" s="278">
        <v>11</v>
      </c>
      <c r="H21" s="279"/>
      <c r="I21" s="280">
        <v>1495626</v>
      </c>
    </row>
    <row r="22" spans="1:11" ht="15" customHeight="1" x14ac:dyDescent="0.2">
      <c r="A22" s="304" t="s">
        <v>38</v>
      </c>
      <c r="B22" s="278">
        <f>B6+0</f>
        <v>0</v>
      </c>
      <c r="C22" s="279">
        <v>0</v>
      </c>
      <c r="D22" s="280">
        <f>D6+0</f>
        <v>0</v>
      </c>
      <c r="E22" s="275"/>
      <c r="F22" s="304" t="s">
        <v>38</v>
      </c>
      <c r="G22" s="278">
        <v>4</v>
      </c>
      <c r="H22" s="279">
        <v>8</v>
      </c>
      <c r="I22" s="280">
        <v>563046</v>
      </c>
    </row>
    <row r="23" spans="1:11" ht="16.5" customHeight="1" x14ac:dyDescent="0.2">
      <c r="A23" s="304" t="s">
        <v>36</v>
      </c>
      <c r="B23" s="278">
        <f>B7+2</f>
        <v>2</v>
      </c>
      <c r="C23" s="279">
        <v>8</v>
      </c>
      <c r="D23" s="280">
        <f>D7+1043856</f>
        <v>1043856</v>
      </c>
      <c r="E23" s="275"/>
      <c r="F23" s="304" t="s">
        <v>36</v>
      </c>
      <c r="G23" s="278">
        <v>2</v>
      </c>
      <c r="H23" s="279">
        <v>6</v>
      </c>
      <c r="I23" s="280">
        <v>750000</v>
      </c>
    </row>
    <row r="24" spans="1:11" ht="17.25" customHeight="1" x14ac:dyDescent="0.2">
      <c r="A24" s="304" t="s">
        <v>37</v>
      </c>
      <c r="B24" s="278">
        <f>B8+0</f>
        <v>0</v>
      </c>
      <c r="C24" s="281">
        <v>0</v>
      </c>
      <c r="D24" s="282">
        <f>D8+0</f>
        <v>0</v>
      </c>
      <c r="E24" s="275"/>
      <c r="F24" s="304" t="s">
        <v>37</v>
      </c>
      <c r="G24" s="278">
        <v>4</v>
      </c>
      <c r="H24" s="281">
        <v>84</v>
      </c>
      <c r="I24" s="282">
        <v>9583880</v>
      </c>
    </row>
    <row r="25" spans="1:11" ht="17.25" customHeight="1" x14ac:dyDescent="0.2">
      <c r="A25" s="305" t="s">
        <v>23</v>
      </c>
      <c r="B25" s="278">
        <f>B9+120</f>
        <v>161</v>
      </c>
      <c r="C25" s="281"/>
      <c r="D25" s="282">
        <f>D9+2008252</f>
        <v>2346967</v>
      </c>
      <c r="E25" s="306"/>
      <c r="F25" s="305" t="s">
        <v>23</v>
      </c>
      <c r="G25" s="278">
        <v>332</v>
      </c>
      <c r="H25" s="281"/>
      <c r="I25" s="282">
        <v>3939075</v>
      </c>
    </row>
    <row r="26" spans="1:11" ht="16.5" customHeight="1" x14ac:dyDescent="0.2">
      <c r="A26" s="305" t="s">
        <v>14</v>
      </c>
      <c r="B26" s="278">
        <f>B10+16</f>
        <v>19</v>
      </c>
      <c r="C26" s="281"/>
      <c r="D26" s="282">
        <f>D10+820137</f>
        <v>997937</v>
      </c>
      <c r="E26" s="306"/>
      <c r="F26" s="305" t="s">
        <v>14</v>
      </c>
      <c r="G26" s="278">
        <v>60</v>
      </c>
      <c r="H26" s="281"/>
      <c r="I26" s="282">
        <v>2349471</v>
      </c>
    </row>
    <row r="27" spans="1:11" ht="15" customHeight="1" x14ac:dyDescent="0.2">
      <c r="A27" s="305" t="s">
        <v>10</v>
      </c>
      <c r="B27" s="283">
        <f>B11+24</f>
        <v>25</v>
      </c>
      <c r="C27" s="281"/>
      <c r="D27" s="282">
        <f>D11+0</f>
        <v>0</v>
      </c>
      <c r="E27" s="306"/>
      <c r="F27" s="305" t="s">
        <v>10</v>
      </c>
      <c r="G27" s="283">
        <v>25</v>
      </c>
      <c r="H27" s="281"/>
      <c r="I27" s="282">
        <v>0</v>
      </c>
      <c r="K27" s="15"/>
    </row>
    <row r="28" spans="1:11" ht="16.5" customHeight="1" x14ac:dyDescent="0.2">
      <c r="A28" s="305" t="s">
        <v>22</v>
      </c>
      <c r="B28" s="278">
        <f>B12+19</f>
        <v>28</v>
      </c>
      <c r="C28" s="281"/>
      <c r="D28" s="282">
        <f>D12+7174851</f>
        <v>15241180</v>
      </c>
      <c r="E28" s="306"/>
      <c r="F28" s="305" t="s">
        <v>22</v>
      </c>
      <c r="G28" s="278">
        <v>37</v>
      </c>
      <c r="H28" s="281"/>
      <c r="I28" s="282">
        <v>9820844</v>
      </c>
    </row>
    <row r="29" spans="1:11" ht="16.5" customHeight="1" x14ac:dyDescent="0.2">
      <c r="A29" s="305" t="s">
        <v>39</v>
      </c>
      <c r="B29" s="278">
        <f>B13+29</f>
        <v>41</v>
      </c>
      <c r="C29" s="281"/>
      <c r="D29" s="282">
        <f>D13+7551748</f>
        <v>8922817</v>
      </c>
      <c r="E29" s="306"/>
      <c r="F29" s="305" t="s">
        <v>39</v>
      </c>
      <c r="G29" s="278">
        <v>53</v>
      </c>
      <c r="H29" s="281"/>
      <c r="I29" s="282">
        <v>5222825</v>
      </c>
    </row>
    <row r="30" spans="1:11" ht="15.75" customHeight="1" x14ac:dyDescent="0.2">
      <c r="A30" s="304" t="s">
        <v>9</v>
      </c>
      <c r="B30" s="278">
        <f>B14+11</f>
        <v>16</v>
      </c>
      <c r="C30" s="281"/>
      <c r="D30" s="282">
        <f>D14+667790</f>
        <v>908365</v>
      </c>
      <c r="E30" s="275"/>
      <c r="F30" s="304" t="s">
        <v>9</v>
      </c>
      <c r="G30" s="278">
        <v>14</v>
      </c>
      <c r="H30" s="281"/>
      <c r="I30" s="282">
        <v>713175</v>
      </c>
    </row>
    <row r="31" spans="1:11" ht="16.5" customHeight="1" x14ac:dyDescent="0.2">
      <c r="A31" s="304" t="s">
        <v>11</v>
      </c>
      <c r="B31" s="285">
        <f>B15+51</f>
        <v>74</v>
      </c>
      <c r="C31" s="286"/>
      <c r="D31" s="287">
        <f>D15+0</f>
        <v>0</v>
      </c>
      <c r="E31" s="275"/>
      <c r="F31" s="304" t="s">
        <v>11</v>
      </c>
      <c r="G31" s="285">
        <v>76</v>
      </c>
      <c r="H31" s="286"/>
      <c r="I31" s="287">
        <v>0</v>
      </c>
    </row>
    <row r="32" spans="1:11" ht="15.75" customHeight="1" x14ac:dyDescent="0.25">
      <c r="A32" s="288" t="s">
        <v>13</v>
      </c>
      <c r="B32" s="307">
        <f>SUM(B20:B31)</f>
        <v>600</v>
      </c>
      <c r="C32" s="308">
        <f>SUM(C20:C31)</f>
        <v>8</v>
      </c>
      <c r="D32" s="309">
        <f>SUM(D20:D31)</f>
        <v>72864388</v>
      </c>
      <c r="E32" s="310"/>
      <c r="F32" s="288" t="s">
        <v>13</v>
      </c>
      <c r="G32" s="311">
        <f>SUM(G20:G31)</f>
        <v>808</v>
      </c>
      <c r="H32" s="291">
        <f>SUM(H20:H31)</f>
        <v>98</v>
      </c>
      <c r="I32" s="312">
        <f>SUM(I20:I31)</f>
        <v>69105149</v>
      </c>
    </row>
    <row r="33" spans="2:4" ht="15.75" customHeight="1" x14ac:dyDescent="0.2">
      <c r="B33" s="24"/>
      <c r="C33" s="24"/>
      <c r="D33" s="24"/>
    </row>
    <row r="34" spans="2:4" ht="19.5" customHeight="1" x14ac:dyDescent="0.2">
      <c r="D34" s="14"/>
    </row>
    <row r="37" spans="2:4" ht="22.5" customHeight="1" x14ac:dyDescent="0.2"/>
  </sheetData>
  <phoneticPr fontId="3" type="noConversion"/>
  <pageMargins left="0.5" right="0.5" top="1" bottom="1" header="0.5" footer="0.5"/>
  <pageSetup scale="81" orientation="landscape" r:id="rId1"/>
  <headerFooter alignWithMargins="0">
    <oddFooter>&amp;CPage &amp;P of &amp;N</oddFooter>
  </headerFooter>
  <ignoredErrors>
    <ignoredError sqref="H16 H32" unlockedFormula="1"/>
    <ignoredError sqref="B23 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7"/>
  <sheetViews>
    <sheetView zoomScaleNormal="100" workbookViewId="0">
      <selection activeCell="P104" sqref="P104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7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2" t="s">
        <v>50</v>
      </c>
      <c r="B1" s="323"/>
      <c r="C1" s="323"/>
      <c r="D1" s="35"/>
      <c r="E1" s="36"/>
      <c r="F1" s="36"/>
      <c r="G1" s="36"/>
      <c r="H1" s="187"/>
      <c r="I1" s="235"/>
      <c r="J1" s="35"/>
      <c r="K1" s="36"/>
      <c r="L1" s="35"/>
      <c r="M1" s="253"/>
    </row>
    <row r="2" spans="1:21" ht="15" customHeight="1" x14ac:dyDescent="0.2">
      <c r="A2" s="236" t="s">
        <v>0</v>
      </c>
      <c r="B2" s="237" t="s">
        <v>17</v>
      </c>
      <c r="C2" s="238" t="s">
        <v>2</v>
      </c>
      <c r="D2" s="238" t="s">
        <v>3</v>
      </c>
      <c r="E2" s="239" t="s">
        <v>20</v>
      </c>
      <c r="F2" s="240" t="s">
        <v>18</v>
      </c>
      <c r="G2" s="240" t="s">
        <v>5</v>
      </c>
      <c r="H2" s="238" t="s">
        <v>19</v>
      </c>
      <c r="I2" s="250" t="s">
        <v>40</v>
      </c>
      <c r="J2" s="252" t="s">
        <v>29</v>
      </c>
      <c r="K2" s="241" t="s">
        <v>30</v>
      </c>
      <c r="L2" s="242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72">
        <v>43923</v>
      </c>
      <c r="B3" s="71" t="s">
        <v>58</v>
      </c>
      <c r="C3" s="72" t="s">
        <v>59</v>
      </c>
      <c r="D3" s="72" t="s">
        <v>60</v>
      </c>
      <c r="E3" s="208" t="s">
        <v>61</v>
      </c>
      <c r="F3" s="209">
        <v>3</v>
      </c>
      <c r="G3" s="209">
        <v>11</v>
      </c>
      <c r="H3" s="72" t="s">
        <v>62</v>
      </c>
      <c r="I3" s="84">
        <v>1</v>
      </c>
      <c r="J3" s="214">
        <v>2421</v>
      </c>
      <c r="K3" s="102">
        <v>794</v>
      </c>
      <c r="L3" s="210">
        <v>256000</v>
      </c>
    </row>
    <row r="4" spans="1:21" ht="15" customHeight="1" x14ac:dyDescent="0.2">
      <c r="A4" s="172">
        <v>43924</v>
      </c>
      <c r="B4" s="71" t="s">
        <v>86</v>
      </c>
      <c r="C4" s="72" t="s">
        <v>87</v>
      </c>
      <c r="D4" s="255" t="s">
        <v>88</v>
      </c>
      <c r="E4" s="208">
        <v>2</v>
      </c>
      <c r="F4" s="209">
        <v>17</v>
      </c>
      <c r="G4" s="209"/>
      <c r="H4" s="218" t="s">
        <v>89</v>
      </c>
      <c r="I4" s="84">
        <v>1</v>
      </c>
      <c r="J4" s="75">
        <v>1369</v>
      </c>
      <c r="K4" s="102">
        <v>36</v>
      </c>
      <c r="L4" s="171">
        <v>140000</v>
      </c>
    </row>
    <row r="5" spans="1:21" ht="15" customHeight="1" x14ac:dyDescent="0.2">
      <c r="A5" s="172">
        <v>43924</v>
      </c>
      <c r="B5" s="71" t="s">
        <v>90</v>
      </c>
      <c r="C5" s="72" t="s">
        <v>91</v>
      </c>
      <c r="D5" s="72" t="s">
        <v>60</v>
      </c>
      <c r="E5" s="208" t="s">
        <v>61</v>
      </c>
      <c r="F5" s="213">
        <v>44</v>
      </c>
      <c r="G5" s="72">
        <v>5</v>
      </c>
      <c r="H5" s="72" t="s">
        <v>92</v>
      </c>
      <c r="I5" s="84">
        <v>1</v>
      </c>
      <c r="J5" s="75">
        <v>2615</v>
      </c>
      <c r="K5" s="102">
        <v>982</v>
      </c>
      <c r="L5" s="171">
        <v>237402</v>
      </c>
    </row>
    <row r="6" spans="1:21" ht="15" customHeight="1" x14ac:dyDescent="0.2">
      <c r="A6" s="172">
        <v>43928</v>
      </c>
      <c r="B6" s="71" t="s">
        <v>165</v>
      </c>
      <c r="C6" s="72" t="s">
        <v>166</v>
      </c>
      <c r="D6" s="72" t="s">
        <v>167</v>
      </c>
      <c r="E6" s="208">
        <v>5</v>
      </c>
      <c r="F6" s="209">
        <v>38</v>
      </c>
      <c r="G6" s="209">
        <v>2</v>
      </c>
      <c r="H6" s="218" t="s">
        <v>168</v>
      </c>
      <c r="I6" s="84">
        <v>1</v>
      </c>
      <c r="J6" s="75">
        <v>2066</v>
      </c>
      <c r="K6" s="102">
        <v>658</v>
      </c>
      <c r="L6" s="171">
        <v>185000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172">
        <v>43928</v>
      </c>
      <c r="B7" s="71" t="s">
        <v>195</v>
      </c>
      <c r="C7" s="72" t="s">
        <v>196</v>
      </c>
      <c r="D7" s="72" t="s">
        <v>197</v>
      </c>
      <c r="E7" s="208">
        <v>4</v>
      </c>
      <c r="F7" s="209">
        <v>12</v>
      </c>
      <c r="G7" s="209">
        <v>17</v>
      </c>
      <c r="H7" s="218" t="s">
        <v>198</v>
      </c>
      <c r="I7" s="84">
        <v>1</v>
      </c>
      <c r="J7" s="214">
        <v>1510</v>
      </c>
      <c r="K7" s="102">
        <v>513</v>
      </c>
      <c r="L7" s="171">
        <v>133452</v>
      </c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2">
      <c r="A8" s="172">
        <v>43928</v>
      </c>
      <c r="B8" s="71" t="s">
        <v>199</v>
      </c>
      <c r="C8" s="72" t="s">
        <v>200</v>
      </c>
      <c r="D8" s="72" t="s">
        <v>197</v>
      </c>
      <c r="E8" s="208">
        <v>4</v>
      </c>
      <c r="F8" s="209">
        <v>1</v>
      </c>
      <c r="G8" s="209">
        <v>19</v>
      </c>
      <c r="H8" s="218" t="s">
        <v>198</v>
      </c>
      <c r="I8" s="84">
        <v>1</v>
      </c>
      <c r="J8" s="214">
        <v>1510</v>
      </c>
      <c r="K8" s="102">
        <v>513</v>
      </c>
      <c r="L8" s="171">
        <v>133452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172">
        <v>43930</v>
      </c>
      <c r="B9" s="71" t="s">
        <v>236</v>
      </c>
      <c r="C9" s="72" t="s">
        <v>237</v>
      </c>
      <c r="D9" s="72" t="s">
        <v>60</v>
      </c>
      <c r="E9" s="208" t="s">
        <v>61</v>
      </c>
      <c r="F9" s="209">
        <v>45</v>
      </c>
      <c r="G9" s="209">
        <v>5</v>
      </c>
      <c r="H9" s="72" t="s">
        <v>238</v>
      </c>
      <c r="I9" s="84">
        <v>1</v>
      </c>
      <c r="J9" s="214">
        <v>2024</v>
      </c>
      <c r="K9" s="102">
        <v>783</v>
      </c>
      <c r="L9" s="171">
        <v>213300</v>
      </c>
    </row>
    <row r="10" spans="1:21" ht="15" customHeight="1" x14ac:dyDescent="0.2">
      <c r="A10" s="172">
        <v>43930</v>
      </c>
      <c r="B10" s="71" t="s">
        <v>239</v>
      </c>
      <c r="C10" s="72" t="s">
        <v>240</v>
      </c>
      <c r="D10" s="72" t="s">
        <v>241</v>
      </c>
      <c r="E10" s="208"/>
      <c r="F10" s="209" t="s">
        <v>242</v>
      </c>
      <c r="G10" s="209"/>
      <c r="H10" s="72" t="s">
        <v>243</v>
      </c>
      <c r="I10" s="84">
        <v>1</v>
      </c>
      <c r="J10" s="214">
        <v>1201</v>
      </c>
      <c r="K10" s="102">
        <v>534</v>
      </c>
      <c r="L10" s="171">
        <v>130000</v>
      </c>
    </row>
    <row r="11" spans="1:21" ht="15" customHeight="1" x14ac:dyDescent="0.2">
      <c r="A11" s="216">
        <v>43931</v>
      </c>
      <c r="B11" s="71" t="s">
        <v>269</v>
      </c>
      <c r="C11" s="72" t="s">
        <v>270</v>
      </c>
      <c r="D11" s="72" t="s">
        <v>77</v>
      </c>
      <c r="E11" s="208">
        <v>18</v>
      </c>
      <c r="F11" s="213">
        <v>13</v>
      </c>
      <c r="G11" s="72">
        <v>2</v>
      </c>
      <c r="H11" s="72" t="s">
        <v>271</v>
      </c>
      <c r="I11" s="84">
        <v>1</v>
      </c>
      <c r="J11" s="214">
        <v>1969</v>
      </c>
      <c r="K11" s="102">
        <v>638</v>
      </c>
      <c r="L11" s="171">
        <v>181500</v>
      </c>
    </row>
    <row r="12" spans="1:21" ht="15" customHeight="1" x14ac:dyDescent="0.2">
      <c r="A12" s="216">
        <v>43934</v>
      </c>
      <c r="B12" s="217" t="s">
        <v>293</v>
      </c>
      <c r="C12" s="218" t="s">
        <v>294</v>
      </c>
      <c r="D12" s="218" t="s">
        <v>295</v>
      </c>
      <c r="E12" s="208">
        <v>2</v>
      </c>
      <c r="F12" s="243">
        <v>21</v>
      </c>
      <c r="G12" s="243">
        <v>8</v>
      </c>
      <c r="H12" s="218" t="s">
        <v>296</v>
      </c>
      <c r="I12" s="82">
        <v>1</v>
      </c>
      <c r="J12" s="244">
        <v>2029</v>
      </c>
      <c r="K12" s="245">
        <v>381</v>
      </c>
      <c r="L12" s="171">
        <v>159060</v>
      </c>
      <c r="N12" s="2"/>
      <c r="O12" s="2"/>
      <c r="P12" s="2"/>
      <c r="Q12" s="2"/>
      <c r="R12" s="2"/>
      <c r="S12" s="2"/>
    </row>
    <row r="13" spans="1:21" ht="15" customHeight="1" x14ac:dyDescent="0.2">
      <c r="A13" s="216">
        <v>43934</v>
      </c>
      <c r="B13" s="217" t="s">
        <v>297</v>
      </c>
      <c r="C13" s="218" t="s">
        <v>298</v>
      </c>
      <c r="D13" s="218" t="s">
        <v>295</v>
      </c>
      <c r="E13" s="208">
        <v>2</v>
      </c>
      <c r="F13" s="243">
        <v>14</v>
      </c>
      <c r="G13" s="243">
        <v>8</v>
      </c>
      <c r="H13" s="218" t="s">
        <v>296</v>
      </c>
      <c r="I13" s="82">
        <v>1</v>
      </c>
      <c r="J13" s="244">
        <v>2094</v>
      </c>
      <c r="K13" s="245">
        <v>440</v>
      </c>
      <c r="L13" s="171">
        <v>167244</v>
      </c>
    </row>
    <row r="14" spans="1:21" ht="15" customHeight="1" x14ac:dyDescent="0.2">
      <c r="A14" s="216">
        <v>43934</v>
      </c>
      <c r="B14" s="217" t="s">
        <v>299</v>
      </c>
      <c r="C14" s="218" t="s">
        <v>300</v>
      </c>
      <c r="D14" s="218" t="s">
        <v>295</v>
      </c>
      <c r="E14" s="208">
        <v>2</v>
      </c>
      <c r="F14" s="243">
        <v>15</v>
      </c>
      <c r="G14" s="243">
        <v>8</v>
      </c>
      <c r="H14" s="218" t="s">
        <v>296</v>
      </c>
      <c r="I14" s="82">
        <v>1</v>
      </c>
      <c r="J14" s="244">
        <v>1736</v>
      </c>
      <c r="K14" s="245">
        <v>386</v>
      </c>
      <c r="L14" s="171">
        <v>140052</v>
      </c>
      <c r="N14" s="2"/>
      <c r="O14" s="2"/>
      <c r="P14" s="2"/>
      <c r="Q14" s="2"/>
      <c r="R14" s="2"/>
      <c r="S14" s="2"/>
    </row>
    <row r="15" spans="1:21" ht="15" customHeight="1" x14ac:dyDescent="0.2">
      <c r="A15" s="216">
        <v>43934</v>
      </c>
      <c r="B15" s="217" t="s">
        <v>301</v>
      </c>
      <c r="C15" s="218" t="s">
        <v>302</v>
      </c>
      <c r="D15" s="258" t="s">
        <v>303</v>
      </c>
      <c r="E15" s="208">
        <v>1</v>
      </c>
      <c r="F15" s="243">
        <v>2</v>
      </c>
      <c r="G15" s="243">
        <v>5</v>
      </c>
      <c r="H15" s="218" t="s">
        <v>304</v>
      </c>
      <c r="I15" s="82">
        <v>1</v>
      </c>
      <c r="J15" s="244">
        <v>1882</v>
      </c>
      <c r="K15" s="245">
        <v>580</v>
      </c>
      <c r="L15" s="171">
        <v>255010</v>
      </c>
      <c r="M15" s="2"/>
      <c r="T15" s="2"/>
      <c r="U15" s="2"/>
    </row>
    <row r="16" spans="1:21" s="2" customFormat="1" ht="15" customHeight="1" x14ac:dyDescent="0.2">
      <c r="A16" s="216">
        <v>43935</v>
      </c>
      <c r="B16" s="217" t="s">
        <v>305</v>
      </c>
      <c r="C16" s="218" t="s">
        <v>306</v>
      </c>
      <c r="D16" s="258" t="s">
        <v>164</v>
      </c>
      <c r="E16" s="208">
        <v>26</v>
      </c>
      <c r="F16" s="243">
        <v>19</v>
      </c>
      <c r="G16" s="243">
        <v>2</v>
      </c>
      <c r="H16" s="218" t="s">
        <v>307</v>
      </c>
      <c r="I16" s="82">
        <v>1</v>
      </c>
      <c r="J16" s="244">
        <v>3643</v>
      </c>
      <c r="K16" s="245">
        <v>1618</v>
      </c>
      <c r="L16" s="171">
        <v>293106</v>
      </c>
    </row>
    <row r="17" spans="1:21" s="2" customFormat="1" ht="15" customHeight="1" x14ac:dyDescent="0.2">
      <c r="A17" s="216">
        <v>43937</v>
      </c>
      <c r="B17" s="71" t="s">
        <v>288</v>
      </c>
      <c r="C17" s="72" t="s">
        <v>289</v>
      </c>
      <c r="D17" s="72" t="s">
        <v>60</v>
      </c>
      <c r="E17" s="208" t="s">
        <v>61</v>
      </c>
      <c r="F17" s="133">
        <v>36</v>
      </c>
      <c r="G17" s="72">
        <v>5</v>
      </c>
      <c r="H17" s="72" t="s">
        <v>290</v>
      </c>
      <c r="I17" s="84">
        <v>1</v>
      </c>
      <c r="J17" s="214">
        <v>2906</v>
      </c>
      <c r="K17" s="102">
        <v>609</v>
      </c>
      <c r="L17" s="171">
        <v>275000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15" customHeight="1" x14ac:dyDescent="0.2">
      <c r="A18" s="216">
        <v>43938</v>
      </c>
      <c r="B18" s="217" t="s">
        <v>291</v>
      </c>
      <c r="C18" s="218" t="s">
        <v>292</v>
      </c>
      <c r="D18" s="218" t="s">
        <v>60</v>
      </c>
      <c r="E18" s="208" t="s">
        <v>61</v>
      </c>
      <c r="F18" s="243">
        <v>37</v>
      </c>
      <c r="G18" s="243">
        <v>5</v>
      </c>
      <c r="H18" s="218" t="s">
        <v>92</v>
      </c>
      <c r="I18" s="82">
        <v>1</v>
      </c>
      <c r="J18" s="244">
        <v>1829</v>
      </c>
      <c r="K18" s="245">
        <v>821</v>
      </c>
      <c r="L18" s="171">
        <v>174900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15" customHeight="1" x14ac:dyDescent="0.2">
      <c r="A19" s="216">
        <v>43938</v>
      </c>
      <c r="B19" s="217" t="s">
        <v>308</v>
      </c>
      <c r="C19" s="218" t="s">
        <v>309</v>
      </c>
      <c r="D19" s="218" t="s">
        <v>310</v>
      </c>
      <c r="E19" s="208"/>
      <c r="F19" s="243">
        <v>17</v>
      </c>
      <c r="G19" s="243" t="s">
        <v>311</v>
      </c>
      <c r="H19" s="218" t="s">
        <v>312</v>
      </c>
      <c r="I19" s="82">
        <v>1</v>
      </c>
      <c r="J19" s="244">
        <v>1383</v>
      </c>
      <c r="K19" s="245">
        <v>454</v>
      </c>
      <c r="L19" s="171">
        <v>132000</v>
      </c>
    </row>
    <row r="20" spans="1:21" s="2" customFormat="1" ht="15" customHeight="1" x14ac:dyDescent="0.2">
      <c r="A20" s="216">
        <v>43938</v>
      </c>
      <c r="B20" s="217" t="s">
        <v>313</v>
      </c>
      <c r="C20" s="218" t="s">
        <v>314</v>
      </c>
      <c r="D20" s="218" t="s">
        <v>310</v>
      </c>
      <c r="E20" s="208"/>
      <c r="F20" s="243">
        <v>16</v>
      </c>
      <c r="G20" s="243" t="s">
        <v>311</v>
      </c>
      <c r="H20" s="218" t="s">
        <v>315</v>
      </c>
      <c r="I20" s="82">
        <v>1</v>
      </c>
      <c r="J20" s="244">
        <v>1272</v>
      </c>
      <c r="K20" s="245">
        <v>452</v>
      </c>
      <c r="L20" s="171">
        <v>115500</v>
      </c>
    </row>
    <row r="21" spans="1:21" s="2" customFormat="1" ht="15" customHeight="1" x14ac:dyDescent="0.2">
      <c r="A21" s="216">
        <v>43941</v>
      </c>
      <c r="B21" s="217" t="s">
        <v>393</v>
      </c>
      <c r="C21" s="218" t="s">
        <v>394</v>
      </c>
      <c r="D21" s="258" t="s">
        <v>395</v>
      </c>
      <c r="E21" s="208">
        <v>4</v>
      </c>
      <c r="F21" s="243">
        <v>7</v>
      </c>
      <c r="G21" s="243"/>
      <c r="H21" s="218" t="s">
        <v>396</v>
      </c>
      <c r="I21" s="82">
        <v>1</v>
      </c>
      <c r="J21" s="244">
        <v>1333</v>
      </c>
      <c r="K21" s="245">
        <v>580</v>
      </c>
      <c r="L21" s="210">
        <v>126258</v>
      </c>
    </row>
    <row r="22" spans="1:21" s="2" customFormat="1" ht="15" customHeight="1" x14ac:dyDescent="0.2">
      <c r="A22" s="216">
        <v>43941</v>
      </c>
      <c r="B22" s="217" t="s">
        <v>436</v>
      </c>
      <c r="C22" s="218" t="s">
        <v>437</v>
      </c>
      <c r="D22" s="218" t="s">
        <v>60</v>
      </c>
      <c r="E22" s="208" t="s">
        <v>61</v>
      </c>
      <c r="F22" s="243">
        <v>5</v>
      </c>
      <c r="G22" s="243">
        <v>11</v>
      </c>
      <c r="H22" s="218" t="s">
        <v>92</v>
      </c>
      <c r="I22" s="82">
        <v>1</v>
      </c>
      <c r="J22" s="244">
        <v>2969</v>
      </c>
      <c r="K22" s="245">
        <v>750</v>
      </c>
      <c r="L22" s="171">
        <v>245454</v>
      </c>
    </row>
    <row r="23" spans="1:21" s="2" customFormat="1" ht="15" customHeight="1" x14ac:dyDescent="0.2">
      <c r="A23" s="172">
        <v>43942</v>
      </c>
      <c r="B23" s="71" t="s">
        <v>402</v>
      </c>
      <c r="C23" s="72" t="s">
        <v>403</v>
      </c>
      <c r="D23" s="72" t="s">
        <v>404</v>
      </c>
      <c r="E23" s="208"/>
      <c r="F23" s="213">
        <v>20</v>
      </c>
      <c r="G23" s="72" t="s">
        <v>405</v>
      </c>
      <c r="H23" s="72" t="s">
        <v>406</v>
      </c>
      <c r="I23" s="84">
        <v>1</v>
      </c>
      <c r="J23" s="214">
        <v>1292</v>
      </c>
      <c r="K23" s="102">
        <v>420</v>
      </c>
      <c r="L23" s="171">
        <v>138672</v>
      </c>
    </row>
    <row r="24" spans="1:21" s="2" customFormat="1" ht="15" customHeight="1" x14ac:dyDescent="0.2">
      <c r="A24" s="216">
        <v>43942</v>
      </c>
      <c r="B24" s="217" t="s">
        <v>438</v>
      </c>
      <c r="C24" s="218" t="s">
        <v>439</v>
      </c>
      <c r="D24" s="218" t="s">
        <v>197</v>
      </c>
      <c r="E24" s="208">
        <v>4</v>
      </c>
      <c r="F24" s="243">
        <v>5</v>
      </c>
      <c r="G24" s="243">
        <v>18</v>
      </c>
      <c r="H24" s="218" t="s">
        <v>198</v>
      </c>
      <c r="I24" s="82">
        <v>1</v>
      </c>
      <c r="J24" s="244">
        <v>1262</v>
      </c>
      <c r="K24" s="245">
        <v>399</v>
      </c>
      <c r="L24" s="171">
        <v>109626</v>
      </c>
    </row>
    <row r="25" spans="1:21" s="2" customFormat="1" ht="15" customHeight="1" x14ac:dyDescent="0.2">
      <c r="A25" s="172">
        <v>43942</v>
      </c>
      <c r="B25" s="71" t="s">
        <v>440</v>
      </c>
      <c r="C25" s="72" t="s">
        <v>441</v>
      </c>
      <c r="D25" s="72" t="s">
        <v>197</v>
      </c>
      <c r="E25" s="208">
        <v>4</v>
      </c>
      <c r="F25" s="209">
        <v>2</v>
      </c>
      <c r="G25" s="209">
        <v>18</v>
      </c>
      <c r="H25" s="218" t="s">
        <v>198</v>
      </c>
      <c r="I25" s="84">
        <v>1</v>
      </c>
      <c r="J25" s="214">
        <v>1262</v>
      </c>
      <c r="K25" s="102">
        <v>398</v>
      </c>
      <c r="L25" s="171">
        <v>109626</v>
      </c>
    </row>
    <row r="26" spans="1:21" s="2" customFormat="1" ht="15" customHeight="1" x14ac:dyDescent="0.2">
      <c r="A26" s="216">
        <v>43942</v>
      </c>
      <c r="B26" s="217" t="s">
        <v>442</v>
      </c>
      <c r="C26" s="218" t="s">
        <v>443</v>
      </c>
      <c r="D26" s="218" t="s">
        <v>197</v>
      </c>
      <c r="E26" s="208">
        <v>4</v>
      </c>
      <c r="F26" s="243">
        <v>17</v>
      </c>
      <c r="G26" s="243">
        <v>14</v>
      </c>
      <c r="H26" s="218" t="s">
        <v>198</v>
      </c>
      <c r="I26" s="82">
        <v>1</v>
      </c>
      <c r="J26" s="244">
        <v>1510</v>
      </c>
      <c r="K26" s="245">
        <v>513</v>
      </c>
      <c r="L26" s="171">
        <v>133452</v>
      </c>
    </row>
    <row r="27" spans="1:21" s="2" customFormat="1" ht="15" customHeight="1" x14ac:dyDescent="0.2">
      <c r="A27" s="172">
        <v>43942</v>
      </c>
      <c r="B27" s="71" t="s">
        <v>444</v>
      </c>
      <c r="C27" s="72" t="s">
        <v>445</v>
      </c>
      <c r="D27" s="72" t="s">
        <v>446</v>
      </c>
      <c r="E27" s="208" t="s">
        <v>447</v>
      </c>
      <c r="F27" s="209">
        <v>1</v>
      </c>
      <c r="G27" s="209">
        <v>8</v>
      </c>
      <c r="H27" s="218" t="s">
        <v>198</v>
      </c>
      <c r="I27" s="84">
        <v>1</v>
      </c>
      <c r="J27" s="214">
        <v>1818</v>
      </c>
      <c r="K27" s="102">
        <v>547</v>
      </c>
      <c r="L27" s="210">
        <v>156090</v>
      </c>
    </row>
    <row r="28" spans="1:21" s="2" customFormat="1" ht="15" customHeight="1" x14ac:dyDescent="0.2">
      <c r="A28" s="216">
        <v>43943</v>
      </c>
      <c r="B28" s="217" t="s">
        <v>377</v>
      </c>
      <c r="C28" s="218" t="s">
        <v>378</v>
      </c>
      <c r="D28" s="258" t="s">
        <v>379</v>
      </c>
      <c r="E28" s="208"/>
      <c r="F28" s="243" t="s">
        <v>380</v>
      </c>
      <c r="G28" s="243">
        <v>1</v>
      </c>
      <c r="H28" s="218" t="s">
        <v>381</v>
      </c>
      <c r="I28" s="82">
        <v>1</v>
      </c>
      <c r="J28" s="244">
        <v>1116</v>
      </c>
      <c r="K28" s="245">
        <v>30</v>
      </c>
      <c r="L28" s="171">
        <v>100000</v>
      </c>
    </row>
    <row r="29" spans="1:21" s="2" customFormat="1" ht="15" customHeight="1" x14ac:dyDescent="0.2">
      <c r="A29" s="216">
        <v>43944</v>
      </c>
      <c r="B29" s="217" t="s">
        <v>348</v>
      </c>
      <c r="C29" s="218" t="s">
        <v>349</v>
      </c>
      <c r="D29" s="218" t="s">
        <v>303</v>
      </c>
      <c r="E29" s="208">
        <v>1</v>
      </c>
      <c r="F29" s="243">
        <v>36</v>
      </c>
      <c r="G29" s="243">
        <v>6</v>
      </c>
      <c r="H29" s="218" t="s">
        <v>304</v>
      </c>
      <c r="I29" s="82">
        <v>1</v>
      </c>
      <c r="J29" s="244">
        <v>1562</v>
      </c>
      <c r="K29" s="245">
        <v>522</v>
      </c>
      <c r="L29" s="171">
        <v>211020</v>
      </c>
    </row>
    <row r="30" spans="1:21" s="2" customFormat="1" ht="15" customHeight="1" x14ac:dyDescent="0.2">
      <c r="A30" s="216">
        <v>43944</v>
      </c>
      <c r="B30" s="217" t="s">
        <v>350</v>
      </c>
      <c r="C30" s="218" t="s">
        <v>351</v>
      </c>
      <c r="D30" s="218" t="s">
        <v>303</v>
      </c>
      <c r="E30" s="208">
        <v>1</v>
      </c>
      <c r="F30" s="243">
        <v>38</v>
      </c>
      <c r="G30" s="243">
        <v>4</v>
      </c>
      <c r="H30" s="218" t="s">
        <v>304</v>
      </c>
      <c r="I30" s="82">
        <v>1</v>
      </c>
      <c r="J30" s="244">
        <v>2560</v>
      </c>
      <c r="K30" s="245">
        <v>576</v>
      </c>
      <c r="L30" s="171">
        <v>281850</v>
      </c>
    </row>
    <row r="31" spans="1:21" s="2" customFormat="1" ht="15" customHeight="1" x14ac:dyDescent="0.2">
      <c r="A31" s="172">
        <v>43944</v>
      </c>
      <c r="B31" s="71" t="s">
        <v>352</v>
      </c>
      <c r="C31" s="72" t="s">
        <v>353</v>
      </c>
      <c r="D31" s="72" t="s">
        <v>303</v>
      </c>
      <c r="E31" s="208">
        <v>1</v>
      </c>
      <c r="F31" s="209">
        <v>37</v>
      </c>
      <c r="G31" s="209">
        <v>4</v>
      </c>
      <c r="H31" s="218" t="s">
        <v>304</v>
      </c>
      <c r="I31" s="84">
        <v>1</v>
      </c>
      <c r="J31" s="214">
        <v>1681</v>
      </c>
      <c r="K31" s="102">
        <v>606</v>
      </c>
      <c r="L31" s="210">
        <v>234550</v>
      </c>
    </row>
    <row r="32" spans="1:21" s="2" customFormat="1" ht="15" customHeight="1" x14ac:dyDescent="0.2">
      <c r="A32" s="172">
        <v>43944</v>
      </c>
      <c r="B32" s="71" t="s">
        <v>354</v>
      </c>
      <c r="C32" s="72" t="s">
        <v>355</v>
      </c>
      <c r="D32" s="72" t="s">
        <v>303</v>
      </c>
      <c r="E32" s="208">
        <v>1</v>
      </c>
      <c r="F32" s="209">
        <v>16</v>
      </c>
      <c r="G32" s="209">
        <v>7</v>
      </c>
      <c r="H32" s="218" t="s">
        <v>304</v>
      </c>
      <c r="I32" s="84">
        <v>1</v>
      </c>
      <c r="J32" s="214">
        <v>3129</v>
      </c>
      <c r="K32" s="102">
        <v>625</v>
      </c>
      <c r="L32" s="210">
        <v>235495</v>
      </c>
    </row>
    <row r="33" spans="1:12" s="2" customFormat="1" ht="15" customHeight="1" x14ac:dyDescent="0.2">
      <c r="A33" s="172">
        <v>43944</v>
      </c>
      <c r="B33" s="71" t="s">
        <v>356</v>
      </c>
      <c r="C33" s="72" t="s">
        <v>357</v>
      </c>
      <c r="D33" s="72" t="s">
        <v>303</v>
      </c>
      <c r="E33" s="208">
        <v>1</v>
      </c>
      <c r="F33" s="209">
        <v>15</v>
      </c>
      <c r="G33" s="209">
        <v>7</v>
      </c>
      <c r="H33" s="218" t="s">
        <v>304</v>
      </c>
      <c r="I33" s="84">
        <v>1</v>
      </c>
      <c r="J33" s="75">
        <v>1339</v>
      </c>
      <c r="K33" s="102">
        <v>526</v>
      </c>
      <c r="L33" s="171">
        <v>201615</v>
      </c>
    </row>
    <row r="34" spans="1:12" s="2" customFormat="1" ht="15.75" customHeight="1" x14ac:dyDescent="0.2">
      <c r="A34" s="216">
        <v>43945</v>
      </c>
      <c r="B34" s="217" t="s">
        <v>448</v>
      </c>
      <c r="C34" s="218" t="s">
        <v>449</v>
      </c>
      <c r="D34" s="218" t="s">
        <v>295</v>
      </c>
      <c r="E34" s="208">
        <v>2</v>
      </c>
      <c r="F34" s="243">
        <v>23</v>
      </c>
      <c r="G34" s="243">
        <v>8</v>
      </c>
      <c r="H34" s="218" t="s">
        <v>296</v>
      </c>
      <c r="I34" s="82">
        <v>1</v>
      </c>
      <c r="J34" s="244">
        <v>1742</v>
      </c>
      <c r="K34" s="245">
        <v>386</v>
      </c>
      <c r="L34" s="210">
        <v>140448</v>
      </c>
    </row>
    <row r="35" spans="1:12" s="2" customFormat="1" ht="15" customHeight="1" x14ac:dyDescent="0.2">
      <c r="A35" s="216">
        <v>43945</v>
      </c>
      <c r="B35" s="217" t="s">
        <v>450</v>
      </c>
      <c r="C35" s="218" t="s">
        <v>451</v>
      </c>
      <c r="D35" s="218" t="s">
        <v>295</v>
      </c>
      <c r="E35" s="208">
        <v>2</v>
      </c>
      <c r="F35" s="243">
        <v>17</v>
      </c>
      <c r="G35" s="243">
        <v>8</v>
      </c>
      <c r="H35" s="218" t="s">
        <v>296</v>
      </c>
      <c r="I35" s="82">
        <v>1</v>
      </c>
      <c r="J35" s="244">
        <v>2029</v>
      </c>
      <c r="K35" s="245">
        <v>773</v>
      </c>
      <c r="L35" s="171">
        <v>184932</v>
      </c>
    </row>
    <row r="36" spans="1:12" s="2" customFormat="1" ht="15" customHeight="1" x14ac:dyDescent="0.2">
      <c r="A36" s="216">
        <v>43945</v>
      </c>
      <c r="B36" s="217" t="s">
        <v>452</v>
      </c>
      <c r="C36" s="218" t="s">
        <v>453</v>
      </c>
      <c r="D36" s="218" t="s">
        <v>295</v>
      </c>
      <c r="E36" s="208">
        <v>2</v>
      </c>
      <c r="F36" s="243">
        <v>18</v>
      </c>
      <c r="G36" s="243">
        <v>8</v>
      </c>
      <c r="H36" s="218" t="s">
        <v>296</v>
      </c>
      <c r="I36" s="82">
        <v>1</v>
      </c>
      <c r="J36" s="244">
        <v>2094</v>
      </c>
      <c r="K36" s="245">
        <v>440</v>
      </c>
      <c r="L36" s="171">
        <v>167244</v>
      </c>
    </row>
    <row r="37" spans="1:12" s="2" customFormat="1" ht="15" customHeight="1" x14ac:dyDescent="0.2">
      <c r="A37" s="216">
        <v>43945</v>
      </c>
      <c r="B37" s="217" t="s">
        <v>454</v>
      </c>
      <c r="C37" s="218" t="s">
        <v>455</v>
      </c>
      <c r="D37" s="218" t="s">
        <v>295</v>
      </c>
      <c r="E37" s="208">
        <v>2</v>
      </c>
      <c r="F37" s="243">
        <v>19</v>
      </c>
      <c r="G37" s="243">
        <v>8</v>
      </c>
      <c r="H37" s="218" t="s">
        <v>296</v>
      </c>
      <c r="I37" s="82">
        <v>1</v>
      </c>
      <c r="J37" s="244">
        <v>1736</v>
      </c>
      <c r="K37" s="245">
        <v>386</v>
      </c>
      <c r="L37" s="171">
        <v>140052</v>
      </c>
    </row>
    <row r="38" spans="1:12" s="2" customFormat="1" ht="15" customHeight="1" x14ac:dyDescent="0.2">
      <c r="A38" s="216">
        <v>43945</v>
      </c>
      <c r="B38" s="217" t="s">
        <v>456</v>
      </c>
      <c r="C38" s="218" t="s">
        <v>457</v>
      </c>
      <c r="D38" s="218" t="s">
        <v>295</v>
      </c>
      <c r="E38" s="208">
        <v>2</v>
      </c>
      <c r="F38" s="243">
        <v>22</v>
      </c>
      <c r="G38" s="243">
        <v>8</v>
      </c>
      <c r="H38" s="218" t="s">
        <v>296</v>
      </c>
      <c r="I38" s="82">
        <v>1</v>
      </c>
      <c r="J38" s="244">
        <v>2094</v>
      </c>
      <c r="K38" s="245">
        <v>440</v>
      </c>
      <c r="L38" s="171">
        <v>167244</v>
      </c>
    </row>
    <row r="39" spans="1:12" s="2" customFormat="1" ht="15" customHeight="1" x14ac:dyDescent="0.2">
      <c r="A39" s="216">
        <v>43945</v>
      </c>
      <c r="B39" s="217" t="s">
        <v>458</v>
      </c>
      <c r="C39" s="218" t="s">
        <v>459</v>
      </c>
      <c r="D39" s="258" t="s">
        <v>295</v>
      </c>
      <c r="E39" s="208">
        <v>2</v>
      </c>
      <c r="F39" s="243">
        <v>16</v>
      </c>
      <c r="G39" s="243">
        <v>8</v>
      </c>
      <c r="H39" s="218" t="s">
        <v>296</v>
      </c>
      <c r="I39" s="82">
        <v>1</v>
      </c>
      <c r="J39" s="244">
        <v>1940</v>
      </c>
      <c r="K39" s="245">
        <v>486</v>
      </c>
      <c r="L39" s="171">
        <v>160116</v>
      </c>
    </row>
    <row r="40" spans="1:12" s="2" customFormat="1" ht="15" customHeight="1" x14ac:dyDescent="0.2">
      <c r="A40" s="216">
        <v>43950</v>
      </c>
      <c r="B40" s="217" t="s">
        <v>542</v>
      </c>
      <c r="C40" s="218" t="s">
        <v>543</v>
      </c>
      <c r="D40" s="258" t="s">
        <v>164</v>
      </c>
      <c r="E40" s="208"/>
      <c r="F40" s="243"/>
      <c r="G40" s="243"/>
      <c r="H40" s="218" t="s">
        <v>187</v>
      </c>
      <c r="I40" s="82">
        <v>1</v>
      </c>
      <c r="J40" s="244">
        <v>1690</v>
      </c>
      <c r="K40" s="245">
        <v>802</v>
      </c>
      <c r="L40" s="171">
        <v>164472</v>
      </c>
    </row>
    <row r="41" spans="1:12" s="2" customFormat="1" ht="15" customHeight="1" x14ac:dyDescent="0.2">
      <c r="A41" s="173"/>
      <c r="B41" s="41"/>
      <c r="C41" s="42"/>
      <c r="D41" s="43"/>
      <c r="E41" s="42"/>
      <c r="F41" s="44"/>
      <c r="G41" s="45"/>
      <c r="H41" s="32" t="s">
        <v>13</v>
      </c>
      <c r="I41" s="69">
        <f>SUM(I3:I40)</f>
        <v>38</v>
      </c>
      <c r="J41" s="22">
        <f>SUM(J3:J40)</f>
        <v>71617</v>
      </c>
      <c r="K41" s="103">
        <f>SUM(K3:K40)</f>
        <v>21397</v>
      </c>
      <c r="L41" s="174">
        <f>SUM(L3:L40)</f>
        <v>6730194</v>
      </c>
    </row>
    <row r="42" spans="1:12" s="2" customFormat="1" ht="15" customHeight="1" x14ac:dyDescent="0.25">
      <c r="A42" s="325" t="s">
        <v>45</v>
      </c>
      <c r="B42" s="326"/>
      <c r="C42" s="326"/>
      <c r="D42" s="35"/>
      <c r="E42" s="36"/>
      <c r="F42" s="36"/>
      <c r="G42" s="36"/>
      <c r="H42" s="37"/>
      <c r="I42" s="38"/>
      <c r="J42" s="39"/>
      <c r="K42" s="100"/>
      <c r="L42" s="251"/>
    </row>
    <row r="43" spans="1:12" s="2" customFormat="1" ht="15" customHeight="1" x14ac:dyDescent="0.2">
      <c r="A43" s="168" t="s">
        <v>0</v>
      </c>
      <c r="B43" s="65" t="s">
        <v>17</v>
      </c>
      <c r="C43" s="101" t="s">
        <v>2</v>
      </c>
      <c r="D43" s="101" t="s">
        <v>3</v>
      </c>
      <c r="E43" s="66" t="s">
        <v>20</v>
      </c>
      <c r="F43" s="66" t="s">
        <v>18</v>
      </c>
      <c r="G43" s="66" t="s">
        <v>5</v>
      </c>
      <c r="H43" s="101" t="s">
        <v>19</v>
      </c>
      <c r="I43" s="131" t="s">
        <v>40</v>
      </c>
      <c r="J43" s="125" t="s">
        <v>29</v>
      </c>
      <c r="K43" s="126" t="s">
        <v>30</v>
      </c>
      <c r="L43" s="169" t="s">
        <v>6</v>
      </c>
    </row>
    <row r="44" spans="1:12" s="2" customFormat="1" ht="15" customHeight="1" x14ac:dyDescent="0.2">
      <c r="A44" s="172">
        <v>43950</v>
      </c>
      <c r="B44" s="71" t="s">
        <v>558</v>
      </c>
      <c r="C44" s="72" t="s">
        <v>559</v>
      </c>
      <c r="D44" s="72" t="s">
        <v>523</v>
      </c>
      <c r="E44" s="73">
        <v>1</v>
      </c>
      <c r="F44" s="213">
        <v>16</v>
      </c>
      <c r="G44" s="72">
        <v>1</v>
      </c>
      <c r="H44" s="72" t="s">
        <v>560</v>
      </c>
      <c r="I44" s="84">
        <v>1</v>
      </c>
      <c r="J44" s="75">
        <v>2095</v>
      </c>
      <c r="K44" s="102">
        <v>420</v>
      </c>
      <c r="L44" s="210">
        <v>166000</v>
      </c>
    </row>
    <row r="45" spans="1:12" s="2" customFormat="1" ht="15" customHeight="1" x14ac:dyDescent="0.2">
      <c r="A45" s="172">
        <v>43950</v>
      </c>
      <c r="B45" s="71" t="s">
        <v>561</v>
      </c>
      <c r="C45" s="72" t="s">
        <v>562</v>
      </c>
      <c r="D45" s="72" t="s">
        <v>523</v>
      </c>
      <c r="E45" s="73">
        <v>1</v>
      </c>
      <c r="F45" s="213">
        <v>15</v>
      </c>
      <c r="G45" s="72">
        <v>1</v>
      </c>
      <c r="H45" s="72" t="s">
        <v>560</v>
      </c>
      <c r="I45" s="84">
        <v>1</v>
      </c>
      <c r="J45" s="75">
        <v>2095</v>
      </c>
      <c r="K45" s="102">
        <v>420</v>
      </c>
      <c r="L45" s="210">
        <v>166000</v>
      </c>
    </row>
    <row r="46" spans="1:12" s="2" customFormat="1" ht="15" customHeight="1" x14ac:dyDescent="0.2">
      <c r="A46" s="172">
        <v>43950</v>
      </c>
      <c r="B46" s="71" t="s">
        <v>563</v>
      </c>
      <c r="C46" s="72" t="s">
        <v>564</v>
      </c>
      <c r="D46" s="72" t="s">
        <v>523</v>
      </c>
      <c r="E46" s="73">
        <v>1</v>
      </c>
      <c r="F46" s="213">
        <v>14</v>
      </c>
      <c r="G46" s="72">
        <v>1</v>
      </c>
      <c r="H46" s="72" t="s">
        <v>560</v>
      </c>
      <c r="I46" s="84">
        <v>1</v>
      </c>
      <c r="J46" s="75">
        <v>2095</v>
      </c>
      <c r="K46" s="102">
        <v>420</v>
      </c>
      <c r="L46" s="210">
        <v>166000</v>
      </c>
    </row>
    <row r="47" spans="1:12" s="2" customFormat="1" ht="15" customHeight="1" x14ac:dyDescent="0.2">
      <c r="A47" s="172">
        <v>43950</v>
      </c>
      <c r="B47" s="71" t="s">
        <v>565</v>
      </c>
      <c r="C47" s="72" t="s">
        <v>566</v>
      </c>
      <c r="D47" s="72" t="s">
        <v>523</v>
      </c>
      <c r="E47" s="73">
        <v>1</v>
      </c>
      <c r="F47" s="213">
        <v>13</v>
      </c>
      <c r="G47" s="72">
        <v>1</v>
      </c>
      <c r="H47" s="72" t="s">
        <v>560</v>
      </c>
      <c r="I47" s="84">
        <v>1</v>
      </c>
      <c r="J47" s="75">
        <v>2095</v>
      </c>
      <c r="K47" s="102">
        <v>420</v>
      </c>
      <c r="L47" s="210">
        <v>166000</v>
      </c>
    </row>
    <row r="48" spans="1:12" s="2" customFormat="1" ht="15" customHeight="1" x14ac:dyDescent="0.2">
      <c r="A48" s="172">
        <v>43950</v>
      </c>
      <c r="B48" s="71" t="s">
        <v>567</v>
      </c>
      <c r="C48" s="72" t="s">
        <v>568</v>
      </c>
      <c r="D48" s="72" t="s">
        <v>523</v>
      </c>
      <c r="E48" s="73">
        <v>1</v>
      </c>
      <c r="F48" s="213">
        <v>12</v>
      </c>
      <c r="G48" s="72">
        <v>1</v>
      </c>
      <c r="H48" s="72" t="s">
        <v>560</v>
      </c>
      <c r="I48" s="84">
        <v>1</v>
      </c>
      <c r="J48" s="75">
        <v>2095</v>
      </c>
      <c r="K48" s="102">
        <v>420</v>
      </c>
      <c r="L48" s="210">
        <v>166000</v>
      </c>
    </row>
    <row r="49" spans="1:21" s="2" customFormat="1" ht="15" customHeight="1" x14ac:dyDescent="0.2">
      <c r="A49" s="172">
        <v>43950</v>
      </c>
      <c r="B49" s="71" t="s">
        <v>569</v>
      </c>
      <c r="C49" s="72" t="s">
        <v>570</v>
      </c>
      <c r="D49" s="72" t="s">
        <v>523</v>
      </c>
      <c r="E49" s="73">
        <v>1</v>
      </c>
      <c r="F49" s="213">
        <v>11</v>
      </c>
      <c r="G49" s="72">
        <v>1</v>
      </c>
      <c r="H49" s="72" t="s">
        <v>560</v>
      </c>
      <c r="I49" s="84">
        <v>1</v>
      </c>
      <c r="J49" s="75">
        <v>1858</v>
      </c>
      <c r="K49" s="102">
        <v>420</v>
      </c>
      <c r="L49" s="210">
        <v>166000</v>
      </c>
    </row>
    <row r="50" spans="1:21" s="2" customFormat="1" ht="15" customHeight="1" x14ac:dyDescent="0.2">
      <c r="A50" s="172">
        <v>43950</v>
      </c>
      <c r="B50" s="71" t="s">
        <v>571</v>
      </c>
      <c r="C50" s="72" t="s">
        <v>572</v>
      </c>
      <c r="D50" s="72" t="s">
        <v>523</v>
      </c>
      <c r="E50" s="73">
        <v>1</v>
      </c>
      <c r="F50" s="213">
        <v>10</v>
      </c>
      <c r="G50" s="72">
        <v>1</v>
      </c>
      <c r="H50" s="72" t="s">
        <v>560</v>
      </c>
      <c r="I50" s="84">
        <v>1</v>
      </c>
      <c r="J50" s="75">
        <v>1858</v>
      </c>
      <c r="K50" s="102">
        <v>420</v>
      </c>
      <c r="L50" s="210">
        <v>166000</v>
      </c>
    </row>
    <row r="51" spans="1:21" s="2" customFormat="1" ht="15" customHeight="1" x14ac:dyDescent="0.2">
      <c r="A51" s="172">
        <v>43950</v>
      </c>
      <c r="B51" s="71" t="s">
        <v>573</v>
      </c>
      <c r="C51" s="72" t="s">
        <v>574</v>
      </c>
      <c r="D51" s="72" t="s">
        <v>523</v>
      </c>
      <c r="E51" s="73">
        <v>1</v>
      </c>
      <c r="F51" s="213">
        <v>9</v>
      </c>
      <c r="G51" s="72">
        <v>1</v>
      </c>
      <c r="H51" s="72" t="s">
        <v>560</v>
      </c>
      <c r="I51" s="84">
        <v>1</v>
      </c>
      <c r="J51" s="75">
        <v>1858</v>
      </c>
      <c r="K51" s="102">
        <v>420</v>
      </c>
      <c r="L51" s="210">
        <v>166000</v>
      </c>
    </row>
    <row r="52" spans="1:21" s="2" customFormat="1" ht="15" customHeight="1" x14ac:dyDescent="0.2">
      <c r="A52" s="172">
        <v>43950</v>
      </c>
      <c r="B52" s="71" t="s">
        <v>575</v>
      </c>
      <c r="C52" s="72" t="s">
        <v>576</v>
      </c>
      <c r="D52" s="72" t="s">
        <v>523</v>
      </c>
      <c r="E52" s="73">
        <v>1</v>
      </c>
      <c r="F52" s="213">
        <v>8</v>
      </c>
      <c r="G52" s="72">
        <v>1</v>
      </c>
      <c r="H52" s="72" t="s">
        <v>560</v>
      </c>
      <c r="I52" s="84">
        <v>1</v>
      </c>
      <c r="J52" s="75">
        <v>1858</v>
      </c>
      <c r="K52" s="102">
        <v>420</v>
      </c>
      <c r="L52" s="210">
        <v>166000</v>
      </c>
    </row>
    <row r="53" spans="1:21" s="2" customFormat="1" ht="15" customHeight="1" x14ac:dyDescent="0.2">
      <c r="A53" s="172">
        <v>43950</v>
      </c>
      <c r="B53" s="71" t="s">
        <v>577</v>
      </c>
      <c r="C53" s="72" t="s">
        <v>578</v>
      </c>
      <c r="D53" s="72" t="s">
        <v>523</v>
      </c>
      <c r="E53" s="73">
        <v>1</v>
      </c>
      <c r="F53" s="213">
        <v>7</v>
      </c>
      <c r="G53" s="72">
        <v>1</v>
      </c>
      <c r="H53" s="72" t="s">
        <v>560</v>
      </c>
      <c r="I53" s="84">
        <v>1</v>
      </c>
      <c r="J53" s="75">
        <v>1971</v>
      </c>
      <c r="K53" s="102">
        <v>420</v>
      </c>
      <c r="L53" s="210">
        <v>166000</v>
      </c>
    </row>
    <row r="54" spans="1:21" s="2" customFormat="1" ht="15" customHeight="1" x14ac:dyDescent="0.2">
      <c r="A54" s="172">
        <v>43950</v>
      </c>
      <c r="B54" s="71" t="s">
        <v>579</v>
      </c>
      <c r="C54" s="72" t="s">
        <v>580</v>
      </c>
      <c r="D54" s="72" t="s">
        <v>523</v>
      </c>
      <c r="E54" s="73">
        <v>1</v>
      </c>
      <c r="F54" s="213">
        <v>6</v>
      </c>
      <c r="G54" s="72">
        <v>1</v>
      </c>
      <c r="H54" s="72" t="s">
        <v>560</v>
      </c>
      <c r="I54" s="84">
        <v>1</v>
      </c>
      <c r="J54" s="75">
        <v>1971</v>
      </c>
      <c r="K54" s="102">
        <v>420</v>
      </c>
      <c r="L54" s="210">
        <v>166000</v>
      </c>
    </row>
    <row r="55" spans="1:21" s="2" customFormat="1" ht="15" customHeight="1" x14ac:dyDescent="0.2">
      <c r="A55" s="172">
        <v>43950</v>
      </c>
      <c r="B55" s="71" t="s">
        <v>581</v>
      </c>
      <c r="C55" s="255" t="s">
        <v>582</v>
      </c>
      <c r="D55" s="72" t="s">
        <v>523</v>
      </c>
      <c r="E55" s="73">
        <v>1</v>
      </c>
      <c r="F55" s="213">
        <v>5</v>
      </c>
      <c r="G55" s="72">
        <v>1</v>
      </c>
      <c r="H55" s="72" t="s">
        <v>560</v>
      </c>
      <c r="I55" s="84">
        <v>1</v>
      </c>
      <c r="J55" s="75">
        <v>2261</v>
      </c>
      <c r="K55" s="102">
        <v>420</v>
      </c>
      <c r="L55" s="210">
        <v>166000</v>
      </c>
    </row>
    <row r="56" spans="1:21" s="2" customFormat="1" ht="15" customHeight="1" x14ac:dyDescent="0.2">
      <c r="A56" s="173"/>
      <c r="B56" s="41"/>
      <c r="C56" s="42"/>
      <c r="D56" s="43"/>
      <c r="E56" s="42"/>
      <c r="F56" s="44"/>
      <c r="G56" s="45"/>
      <c r="H56" s="32" t="s">
        <v>13</v>
      </c>
      <c r="I56" s="69">
        <f>SUM(I44:I55)</f>
        <v>12</v>
      </c>
      <c r="J56" s="33">
        <f>SUM(J44:J55)</f>
        <v>24110</v>
      </c>
      <c r="K56" s="103">
        <f>SUM(K44:K55)</f>
        <v>5040</v>
      </c>
      <c r="L56" s="174">
        <f>SUM(L44:L55)</f>
        <v>1992000</v>
      </c>
    </row>
    <row r="57" spans="1:21" s="2" customFormat="1" ht="15" customHeight="1" x14ac:dyDescent="0.2">
      <c r="A57" s="223"/>
      <c r="B57" s="224"/>
      <c r="C57" s="225"/>
      <c r="D57" s="226"/>
      <c r="E57" s="225"/>
      <c r="F57" s="227"/>
      <c r="G57" s="225"/>
      <c r="H57" s="228" t="s">
        <v>47</v>
      </c>
      <c r="I57" s="229">
        <f>SUM(I41,I56)</f>
        <v>50</v>
      </c>
      <c r="J57" s="230">
        <f>SUM(J41,J56)</f>
        <v>95727</v>
      </c>
      <c r="K57" s="231">
        <f>SUM(K41,K56)</f>
        <v>26437</v>
      </c>
      <c r="L57" s="232">
        <f>SUM(L41,L56)</f>
        <v>8722194</v>
      </c>
    </row>
    <row r="58" spans="1:21" s="2" customFormat="1" ht="15" customHeight="1" x14ac:dyDescent="0.25">
      <c r="A58" s="322" t="s">
        <v>33</v>
      </c>
      <c r="B58" s="323"/>
      <c r="C58" s="323"/>
      <c r="D58" s="35"/>
      <c r="E58" s="36"/>
      <c r="F58" s="36"/>
      <c r="G58" s="36"/>
      <c r="H58" s="37"/>
      <c r="I58" s="38"/>
      <c r="J58" s="35"/>
      <c r="K58" s="100"/>
      <c r="L58" s="175"/>
    </row>
    <row r="59" spans="1:21" s="2" customFormat="1" ht="15" customHeight="1" x14ac:dyDescent="0.2">
      <c r="A59" s="176" t="s">
        <v>0</v>
      </c>
      <c r="B59" s="67" t="s">
        <v>1</v>
      </c>
      <c r="C59" s="104" t="s">
        <v>2</v>
      </c>
      <c r="D59" s="104" t="s">
        <v>3</v>
      </c>
      <c r="E59" s="68" t="s">
        <v>20</v>
      </c>
      <c r="F59" s="68" t="s">
        <v>4</v>
      </c>
      <c r="G59" s="68" t="s">
        <v>5</v>
      </c>
      <c r="H59" s="104" t="s">
        <v>19</v>
      </c>
      <c r="I59" s="132" t="s">
        <v>40</v>
      </c>
      <c r="J59" s="127" t="s">
        <v>29</v>
      </c>
      <c r="K59" s="104" t="s">
        <v>30</v>
      </c>
      <c r="L59" s="177" t="s">
        <v>6</v>
      </c>
    </row>
    <row r="60" spans="1:21" s="2" customFormat="1" ht="15" customHeight="1" x14ac:dyDescent="0.2">
      <c r="A60" s="172"/>
      <c r="B60" s="71"/>
      <c r="C60" s="72"/>
      <c r="D60" s="73"/>
      <c r="E60" s="121"/>
      <c r="F60" s="121"/>
      <c r="G60" s="121"/>
      <c r="H60" s="73"/>
      <c r="I60" s="196"/>
      <c r="J60" s="198"/>
      <c r="K60" s="196"/>
      <c r="L60" s="197"/>
    </row>
    <row r="61" spans="1:21" s="2" customFormat="1" ht="15" customHeight="1" x14ac:dyDescent="0.2">
      <c r="A61" s="172"/>
      <c r="B61" s="71"/>
      <c r="C61" s="72"/>
      <c r="D61" s="73"/>
      <c r="E61" s="121"/>
      <c r="F61" s="121"/>
      <c r="G61" s="121"/>
      <c r="H61" s="73"/>
      <c r="I61" s="196"/>
      <c r="J61" s="198"/>
      <c r="K61" s="196"/>
      <c r="L61" s="197"/>
    </row>
    <row r="62" spans="1:21" s="2" customFormat="1" ht="15" customHeight="1" x14ac:dyDescent="0.2">
      <c r="A62" s="178"/>
      <c r="B62" s="108"/>
      <c r="C62" s="109"/>
      <c r="D62" s="110"/>
      <c r="E62" s="111"/>
      <c r="F62" s="111"/>
      <c r="G62" s="112"/>
      <c r="H62" s="34" t="s">
        <v>13</v>
      </c>
      <c r="I62" s="70">
        <f>SUM(I60:I61)</f>
        <v>0</v>
      </c>
      <c r="J62" s="199">
        <f>SUM(J60:J61)</f>
        <v>0</v>
      </c>
      <c r="K62" s="113">
        <f>SUM(K60:K61)</f>
        <v>0</v>
      </c>
      <c r="L62" s="179">
        <f>SUM(L60:L61)</f>
        <v>0</v>
      </c>
    </row>
    <row r="63" spans="1:21" s="2" customFormat="1" ht="15" customHeight="1" x14ac:dyDescent="0.25">
      <c r="A63" s="322" t="s">
        <v>34</v>
      </c>
      <c r="B63" s="324"/>
      <c r="C63" s="324"/>
      <c r="D63" s="35"/>
      <c r="E63" s="36"/>
      <c r="F63" s="36"/>
      <c r="G63" s="36"/>
      <c r="H63" s="37"/>
      <c r="I63" s="38"/>
      <c r="J63" s="35"/>
      <c r="K63" s="100"/>
      <c r="L63" s="175"/>
      <c r="M63" s="1"/>
      <c r="N63" s="1"/>
      <c r="O63" s="1"/>
      <c r="P63" s="1"/>
      <c r="Q63" s="1"/>
      <c r="R63" s="1"/>
      <c r="S63" s="1"/>
      <c r="T63" s="1"/>
      <c r="U63" s="1"/>
    </row>
    <row r="64" spans="1:21" s="2" customFormat="1" ht="15" customHeight="1" x14ac:dyDescent="0.2">
      <c r="A64" s="176" t="s">
        <v>0</v>
      </c>
      <c r="B64" s="67" t="s">
        <v>1</v>
      </c>
      <c r="C64" s="104" t="s">
        <v>2</v>
      </c>
      <c r="D64" s="104" t="s">
        <v>3</v>
      </c>
      <c r="E64" s="68" t="s">
        <v>20</v>
      </c>
      <c r="F64" s="68" t="s">
        <v>4</v>
      </c>
      <c r="G64" s="68" t="s">
        <v>5</v>
      </c>
      <c r="H64" s="104" t="s">
        <v>19</v>
      </c>
      <c r="I64" s="132" t="s">
        <v>40</v>
      </c>
      <c r="J64" s="104" t="s">
        <v>29</v>
      </c>
      <c r="K64" s="128" t="s">
        <v>30</v>
      </c>
      <c r="L64" s="177" t="s">
        <v>6</v>
      </c>
    </row>
    <row r="65" spans="1:12" s="2" customFormat="1" ht="15" customHeight="1" x14ac:dyDescent="0.2">
      <c r="A65" s="170"/>
      <c r="B65" s="79"/>
      <c r="C65" s="73"/>
      <c r="D65" s="73"/>
      <c r="E65" s="73"/>
      <c r="F65" s="73"/>
      <c r="G65" s="73"/>
      <c r="H65" s="73"/>
      <c r="I65" s="74"/>
      <c r="J65" s="81"/>
      <c r="K65" s="105"/>
      <c r="L65" s="210"/>
    </row>
    <row r="66" spans="1:12" s="2" customFormat="1" ht="15" customHeight="1" x14ac:dyDescent="0.2">
      <c r="A66" s="170"/>
      <c r="B66" s="79"/>
      <c r="C66" s="73"/>
      <c r="D66" s="73"/>
      <c r="E66" s="73"/>
      <c r="F66" s="73"/>
      <c r="G66" s="73"/>
      <c r="H66" s="73"/>
      <c r="I66" s="74"/>
      <c r="J66" s="81"/>
      <c r="K66" s="105"/>
      <c r="L66" s="210"/>
    </row>
    <row r="67" spans="1:12" s="2" customFormat="1" ht="15" customHeight="1" x14ac:dyDescent="0.2">
      <c r="A67" s="180"/>
      <c r="B67" s="86"/>
      <c r="C67" s="47"/>
      <c r="D67" s="48"/>
      <c r="E67" s="47"/>
      <c r="F67" s="47"/>
      <c r="G67" s="47"/>
      <c r="H67" s="21" t="s">
        <v>13</v>
      </c>
      <c r="I67" s="87">
        <f>SUM(I65:I66)</f>
        <v>0</v>
      </c>
      <c r="J67" s="22">
        <f>SUM(J65:J66)</f>
        <v>0</v>
      </c>
      <c r="K67" s="106">
        <f>SUM(K65:K66)</f>
        <v>0</v>
      </c>
      <c r="L67" s="174">
        <f>SUM(L65:L66)</f>
        <v>0</v>
      </c>
    </row>
    <row r="68" spans="1:12" s="2" customFormat="1" ht="15" customHeight="1" x14ac:dyDescent="0.25">
      <c r="A68" s="322" t="s">
        <v>35</v>
      </c>
      <c r="B68" s="324"/>
      <c r="C68" s="324"/>
      <c r="D68" s="35"/>
      <c r="E68" s="36"/>
      <c r="F68" s="36"/>
      <c r="G68" s="36"/>
      <c r="H68" s="37"/>
      <c r="I68" s="38"/>
      <c r="J68" s="35"/>
      <c r="K68" s="100"/>
      <c r="L68" s="175"/>
    </row>
    <row r="69" spans="1:12" s="2" customFormat="1" ht="15" customHeight="1" x14ac:dyDescent="0.2">
      <c r="A69" s="176" t="s">
        <v>0</v>
      </c>
      <c r="B69" s="67" t="s">
        <v>1</v>
      </c>
      <c r="C69" s="104" t="s">
        <v>2</v>
      </c>
      <c r="D69" s="104" t="s">
        <v>3</v>
      </c>
      <c r="E69" s="68" t="s">
        <v>20</v>
      </c>
      <c r="F69" s="68" t="s">
        <v>4</v>
      </c>
      <c r="G69" s="68" t="s">
        <v>5</v>
      </c>
      <c r="H69" s="104" t="s">
        <v>19</v>
      </c>
      <c r="I69" s="132" t="s">
        <v>40</v>
      </c>
      <c r="J69" s="104" t="s">
        <v>29</v>
      </c>
      <c r="K69" s="128" t="s">
        <v>30</v>
      </c>
      <c r="L69" s="177" t="s">
        <v>6</v>
      </c>
    </row>
    <row r="70" spans="1:12" s="2" customFormat="1" ht="15" customHeight="1" x14ac:dyDescent="0.2">
      <c r="A70" s="170"/>
      <c r="B70" s="79"/>
      <c r="C70" s="73"/>
      <c r="D70" s="73"/>
      <c r="E70" s="73"/>
      <c r="F70" s="73"/>
      <c r="G70" s="73"/>
      <c r="H70" s="73"/>
      <c r="I70" s="74"/>
      <c r="J70" s="81"/>
      <c r="K70" s="105"/>
      <c r="L70" s="210"/>
    </row>
    <row r="71" spans="1:12" s="2" customFormat="1" ht="15" customHeight="1" x14ac:dyDescent="0.2">
      <c r="A71" s="170"/>
      <c r="B71" s="79"/>
      <c r="C71" s="73"/>
      <c r="D71" s="73"/>
      <c r="E71" s="73"/>
      <c r="F71" s="73"/>
      <c r="G71" s="73"/>
      <c r="H71" s="73"/>
      <c r="I71" s="74"/>
      <c r="J71" s="81"/>
      <c r="K71" s="105"/>
      <c r="L71" s="210"/>
    </row>
    <row r="72" spans="1:12" s="2" customFormat="1" ht="15" customHeight="1" x14ac:dyDescent="0.2">
      <c r="A72" s="180"/>
      <c r="B72" s="86"/>
      <c r="C72" s="47"/>
      <c r="D72" s="48"/>
      <c r="E72" s="47"/>
      <c r="F72" s="47"/>
      <c r="G72" s="47"/>
      <c r="H72" s="21" t="s">
        <v>13</v>
      </c>
      <c r="I72" s="87">
        <f>SUM(I70:I71)</f>
        <v>0</v>
      </c>
      <c r="J72" s="22">
        <f>SUM(J70:J71)</f>
        <v>0</v>
      </c>
      <c r="K72" s="106">
        <f>SUM(K70:K71)</f>
        <v>0</v>
      </c>
      <c r="L72" s="174">
        <f>SUM(L70:L71)</f>
        <v>0</v>
      </c>
    </row>
    <row r="73" spans="1:12" s="2" customFormat="1" ht="15" customHeight="1" x14ac:dyDescent="0.25">
      <c r="A73" s="322" t="s">
        <v>23</v>
      </c>
      <c r="B73" s="323"/>
      <c r="C73" s="323"/>
      <c r="D73" s="40"/>
      <c r="E73" s="36"/>
      <c r="F73" s="36"/>
      <c r="G73" s="36"/>
      <c r="H73" s="37"/>
      <c r="I73" s="38"/>
      <c r="J73" s="35"/>
      <c r="K73" s="100"/>
      <c r="L73" s="175"/>
    </row>
    <row r="74" spans="1:12" s="2" customFormat="1" ht="15" customHeight="1" x14ac:dyDescent="0.2">
      <c r="A74" s="176" t="s">
        <v>0</v>
      </c>
      <c r="B74" s="67" t="s">
        <v>1</v>
      </c>
      <c r="C74" s="104" t="s">
        <v>2</v>
      </c>
      <c r="D74" s="104" t="s">
        <v>3</v>
      </c>
      <c r="E74" s="68" t="s">
        <v>20</v>
      </c>
      <c r="F74" s="68" t="s">
        <v>4</v>
      </c>
      <c r="G74" s="68" t="s">
        <v>5</v>
      </c>
      <c r="H74" s="104" t="s">
        <v>19</v>
      </c>
      <c r="I74" s="132" t="s">
        <v>40</v>
      </c>
      <c r="J74" s="104" t="s">
        <v>29</v>
      </c>
      <c r="K74" s="129" t="s">
        <v>30</v>
      </c>
      <c r="L74" s="181" t="s">
        <v>6</v>
      </c>
    </row>
    <row r="75" spans="1:12" s="2" customFormat="1" ht="15" customHeight="1" x14ac:dyDescent="0.2">
      <c r="A75" s="172">
        <v>43922</v>
      </c>
      <c r="B75" s="71" t="s">
        <v>75</v>
      </c>
      <c r="C75" s="72" t="s">
        <v>76</v>
      </c>
      <c r="D75" s="72" t="s">
        <v>77</v>
      </c>
      <c r="E75" s="208"/>
      <c r="F75" s="209"/>
      <c r="G75" s="209"/>
      <c r="H75" s="218" t="s">
        <v>78</v>
      </c>
      <c r="I75" s="84">
        <v>1</v>
      </c>
      <c r="J75" s="75">
        <v>0</v>
      </c>
      <c r="K75" s="102">
        <v>313</v>
      </c>
      <c r="L75" s="171">
        <v>30000</v>
      </c>
    </row>
    <row r="76" spans="1:12" s="2" customFormat="1" ht="15" customHeight="1" x14ac:dyDescent="0.2">
      <c r="A76" s="172">
        <v>43922</v>
      </c>
      <c r="B76" s="71" t="s">
        <v>101</v>
      </c>
      <c r="C76" s="72" t="s">
        <v>102</v>
      </c>
      <c r="D76" s="72" t="s">
        <v>103</v>
      </c>
      <c r="E76" s="208"/>
      <c r="F76" s="209"/>
      <c r="G76" s="209"/>
      <c r="H76" s="218" t="s">
        <v>104</v>
      </c>
      <c r="I76" s="84">
        <v>1</v>
      </c>
      <c r="J76" s="214">
        <v>1440</v>
      </c>
      <c r="K76" s="102">
        <v>0</v>
      </c>
      <c r="L76" s="171">
        <v>7000</v>
      </c>
    </row>
    <row r="77" spans="1:12" s="2" customFormat="1" ht="15" customHeight="1" x14ac:dyDescent="0.2">
      <c r="A77" s="170">
        <v>43923</v>
      </c>
      <c r="B77" s="79" t="s">
        <v>63</v>
      </c>
      <c r="C77" s="73" t="s">
        <v>64</v>
      </c>
      <c r="D77" s="73" t="s">
        <v>65</v>
      </c>
      <c r="E77" s="73"/>
      <c r="F77" s="208"/>
      <c r="G77" s="73"/>
      <c r="H77" s="73" t="s">
        <v>66</v>
      </c>
      <c r="I77" s="82">
        <v>1</v>
      </c>
      <c r="J77" s="246">
        <v>0</v>
      </c>
      <c r="K77" s="120">
        <v>0</v>
      </c>
      <c r="L77" s="171">
        <v>1000</v>
      </c>
    </row>
    <row r="78" spans="1:12" s="2" customFormat="1" ht="15" customHeight="1" x14ac:dyDescent="0.2">
      <c r="A78" s="170">
        <v>43923</v>
      </c>
      <c r="B78" s="79" t="s">
        <v>67</v>
      </c>
      <c r="C78" s="73" t="s">
        <v>68</v>
      </c>
      <c r="D78" s="73" t="s">
        <v>69</v>
      </c>
      <c r="E78" s="73"/>
      <c r="F78" s="208"/>
      <c r="G78" s="73"/>
      <c r="H78" s="73" t="s">
        <v>70</v>
      </c>
      <c r="I78" s="82">
        <v>1</v>
      </c>
      <c r="J78" s="246">
        <v>0</v>
      </c>
      <c r="K78" s="120">
        <v>0</v>
      </c>
      <c r="L78" s="171">
        <v>5000</v>
      </c>
    </row>
    <row r="79" spans="1:12" s="2" customFormat="1" ht="15" customHeight="1" x14ac:dyDescent="0.2">
      <c r="A79" s="172">
        <v>43923</v>
      </c>
      <c r="B79" s="71" t="s">
        <v>93</v>
      </c>
      <c r="C79" s="72" t="s">
        <v>94</v>
      </c>
      <c r="D79" s="72" t="s">
        <v>95</v>
      </c>
      <c r="E79" s="208"/>
      <c r="F79" s="209"/>
      <c r="G79" s="209"/>
      <c r="H79" s="218" t="s">
        <v>96</v>
      </c>
      <c r="I79" s="84">
        <v>1</v>
      </c>
      <c r="J79" s="75">
        <v>910</v>
      </c>
      <c r="K79" s="102">
        <v>0</v>
      </c>
      <c r="L79" s="171">
        <v>4500</v>
      </c>
    </row>
    <row r="80" spans="1:12" s="2" customFormat="1" ht="15" customHeight="1" x14ac:dyDescent="0.2">
      <c r="A80" s="172">
        <v>43923</v>
      </c>
      <c r="B80" s="71" t="s">
        <v>97</v>
      </c>
      <c r="C80" s="72" t="s">
        <v>98</v>
      </c>
      <c r="D80" s="72" t="s">
        <v>99</v>
      </c>
      <c r="E80" s="208"/>
      <c r="F80" s="209"/>
      <c r="G80" s="209"/>
      <c r="H80" s="218" t="s">
        <v>100</v>
      </c>
      <c r="I80" s="84">
        <v>1</v>
      </c>
      <c r="J80" s="214">
        <v>0</v>
      </c>
      <c r="K80" s="102">
        <v>0</v>
      </c>
      <c r="L80" s="171">
        <v>2400</v>
      </c>
    </row>
    <row r="81" spans="1:12" s="2" customFormat="1" ht="15" customHeight="1" x14ac:dyDescent="0.2">
      <c r="A81" s="170">
        <v>43929</v>
      </c>
      <c r="B81" s="79" t="s">
        <v>185</v>
      </c>
      <c r="C81" s="73" t="s">
        <v>186</v>
      </c>
      <c r="D81" s="73" t="s">
        <v>164</v>
      </c>
      <c r="E81" s="73"/>
      <c r="F81" s="208"/>
      <c r="G81" s="73"/>
      <c r="H81" s="73" t="s">
        <v>187</v>
      </c>
      <c r="I81" s="82">
        <v>1</v>
      </c>
      <c r="J81" s="246">
        <v>0</v>
      </c>
      <c r="K81" s="120">
        <v>0</v>
      </c>
      <c r="L81" s="171">
        <v>20000</v>
      </c>
    </row>
    <row r="82" spans="1:12" s="2" customFormat="1" ht="15" customHeight="1" x14ac:dyDescent="0.2">
      <c r="A82" s="170">
        <v>43929</v>
      </c>
      <c r="B82" s="79" t="s">
        <v>244</v>
      </c>
      <c r="C82" s="73" t="s">
        <v>245</v>
      </c>
      <c r="D82" s="73" t="s">
        <v>77</v>
      </c>
      <c r="E82" s="73"/>
      <c r="F82" s="208"/>
      <c r="G82" s="73"/>
      <c r="H82" s="73" t="s">
        <v>246</v>
      </c>
      <c r="I82" s="82">
        <v>1</v>
      </c>
      <c r="J82" s="246">
        <v>1827</v>
      </c>
      <c r="K82" s="120">
        <v>0</v>
      </c>
      <c r="L82" s="171">
        <v>31975</v>
      </c>
    </row>
    <row r="83" spans="1:12" s="2" customFormat="1" ht="15" customHeight="1" x14ac:dyDescent="0.2">
      <c r="A83" s="170">
        <v>43929</v>
      </c>
      <c r="B83" s="79" t="s">
        <v>488</v>
      </c>
      <c r="C83" s="73" t="s">
        <v>489</v>
      </c>
      <c r="D83" s="73" t="s">
        <v>490</v>
      </c>
      <c r="E83" s="73"/>
      <c r="F83" s="208"/>
      <c r="G83" s="73"/>
      <c r="H83" s="73" t="s">
        <v>491</v>
      </c>
      <c r="I83" s="82">
        <v>1</v>
      </c>
      <c r="J83" s="246">
        <v>1300</v>
      </c>
      <c r="K83" s="120">
        <v>500</v>
      </c>
      <c r="L83" s="171">
        <v>5000</v>
      </c>
    </row>
    <row r="84" spans="1:12" s="2" customFormat="1" ht="15" customHeight="1" x14ac:dyDescent="0.2">
      <c r="A84" s="172">
        <v>43930</v>
      </c>
      <c r="B84" s="71" t="s">
        <v>247</v>
      </c>
      <c r="C84" s="72" t="s">
        <v>248</v>
      </c>
      <c r="D84" s="72" t="s">
        <v>249</v>
      </c>
      <c r="E84" s="208"/>
      <c r="F84" s="209"/>
      <c r="G84" s="209"/>
      <c r="H84" s="218" t="s">
        <v>250</v>
      </c>
      <c r="I84" s="84">
        <v>1</v>
      </c>
      <c r="J84" s="214">
        <v>180</v>
      </c>
      <c r="K84" s="102">
        <v>0</v>
      </c>
      <c r="L84" s="210">
        <v>8300</v>
      </c>
    </row>
    <row r="85" spans="1:12" s="2" customFormat="1" ht="15" customHeight="1" x14ac:dyDescent="0.2">
      <c r="A85" s="170">
        <v>43930</v>
      </c>
      <c r="B85" s="79" t="s">
        <v>251</v>
      </c>
      <c r="C85" s="73" t="s">
        <v>252</v>
      </c>
      <c r="D85" s="73" t="s">
        <v>253</v>
      </c>
      <c r="E85" s="73"/>
      <c r="F85" s="208"/>
      <c r="G85" s="73"/>
      <c r="H85" s="73" t="s">
        <v>254</v>
      </c>
      <c r="I85" s="82">
        <v>1</v>
      </c>
      <c r="J85" s="246">
        <v>0</v>
      </c>
      <c r="K85" s="120">
        <v>0</v>
      </c>
      <c r="L85" s="171">
        <v>13973</v>
      </c>
    </row>
    <row r="86" spans="1:12" s="2" customFormat="1" ht="15" customHeight="1" x14ac:dyDescent="0.2">
      <c r="A86" s="216">
        <v>43930</v>
      </c>
      <c r="B86" s="217" t="s">
        <v>255</v>
      </c>
      <c r="C86" s="218" t="s">
        <v>256</v>
      </c>
      <c r="D86" s="218" t="s">
        <v>257</v>
      </c>
      <c r="E86" s="73"/>
      <c r="F86" s="243"/>
      <c r="G86" s="243"/>
      <c r="H86" s="218" t="s">
        <v>254</v>
      </c>
      <c r="I86" s="82">
        <v>1</v>
      </c>
      <c r="J86" s="244">
        <v>0</v>
      </c>
      <c r="K86" s="245">
        <v>0</v>
      </c>
      <c r="L86" s="171">
        <v>6800</v>
      </c>
    </row>
    <row r="87" spans="1:12" s="2" customFormat="1" ht="15" customHeight="1" x14ac:dyDescent="0.2">
      <c r="A87" s="172">
        <v>43930</v>
      </c>
      <c r="B87" s="71" t="s">
        <v>262</v>
      </c>
      <c r="C87" s="72" t="s">
        <v>263</v>
      </c>
      <c r="D87" s="72" t="s">
        <v>264</v>
      </c>
      <c r="E87" s="208"/>
      <c r="F87" s="213"/>
      <c r="G87" s="72"/>
      <c r="H87" s="218" t="s">
        <v>265</v>
      </c>
      <c r="I87" s="84">
        <v>1</v>
      </c>
      <c r="J87" s="75">
        <v>0</v>
      </c>
      <c r="K87" s="102">
        <v>0</v>
      </c>
      <c r="L87" s="171">
        <v>2406</v>
      </c>
    </row>
    <row r="88" spans="1:12" s="2" customFormat="1" ht="15" customHeight="1" x14ac:dyDescent="0.2">
      <c r="A88" s="216">
        <v>43930</v>
      </c>
      <c r="B88" s="71" t="s">
        <v>266</v>
      </c>
      <c r="C88" s="72" t="s">
        <v>267</v>
      </c>
      <c r="D88" s="72" t="s">
        <v>268</v>
      </c>
      <c r="E88" s="208"/>
      <c r="F88" s="133"/>
      <c r="G88" s="72"/>
      <c r="H88" s="218" t="s">
        <v>265</v>
      </c>
      <c r="I88" s="84">
        <v>1</v>
      </c>
      <c r="J88" s="214">
        <v>0</v>
      </c>
      <c r="K88" s="102">
        <v>0</v>
      </c>
      <c r="L88" s="171">
        <v>1250</v>
      </c>
    </row>
    <row r="89" spans="1:12" s="2" customFormat="1" ht="15" customHeight="1" x14ac:dyDescent="0.2">
      <c r="A89" s="170">
        <v>43935</v>
      </c>
      <c r="B89" s="79" t="s">
        <v>482</v>
      </c>
      <c r="C89" s="73" t="s">
        <v>483</v>
      </c>
      <c r="D89" s="73" t="s">
        <v>77</v>
      </c>
      <c r="E89" s="73"/>
      <c r="F89" s="208"/>
      <c r="G89" s="73"/>
      <c r="H89" s="73" t="s">
        <v>484</v>
      </c>
      <c r="I89" s="82">
        <v>1</v>
      </c>
      <c r="J89" s="246">
        <v>0</v>
      </c>
      <c r="K89" s="120">
        <v>0</v>
      </c>
      <c r="L89" s="171">
        <v>9500</v>
      </c>
    </row>
    <row r="90" spans="1:12" s="2" customFormat="1" ht="15" customHeight="1" x14ac:dyDescent="0.2">
      <c r="A90" s="172">
        <v>43936</v>
      </c>
      <c r="B90" s="71" t="s">
        <v>492</v>
      </c>
      <c r="C90" s="72" t="s">
        <v>493</v>
      </c>
      <c r="D90" s="72"/>
      <c r="E90" s="208"/>
      <c r="F90" s="209"/>
      <c r="G90" s="209"/>
      <c r="H90" s="218" t="s">
        <v>494</v>
      </c>
      <c r="I90" s="84">
        <v>1</v>
      </c>
      <c r="J90" s="214">
        <v>0</v>
      </c>
      <c r="K90" s="102">
        <v>0</v>
      </c>
      <c r="L90" s="210">
        <v>1000</v>
      </c>
    </row>
    <row r="91" spans="1:12" s="2" customFormat="1" ht="15" customHeight="1" x14ac:dyDescent="0.2">
      <c r="A91" s="170">
        <v>43936</v>
      </c>
      <c r="B91" s="79" t="s">
        <v>495</v>
      </c>
      <c r="C91" s="73" t="s">
        <v>496</v>
      </c>
      <c r="D91" s="73" t="s">
        <v>103</v>
      </c>
      <c r="E91" s="73"/>
      <c r="F91" s="208"/>
      <c r="G91" s="73"/>
      <c r="H91" s="73" t="s">
        <v>494</v>
      </c>
      <c r="I91" s="82">
        <v>1</v>
      </c>
      <c r="J91" s="246">
        <v>0</v>
      </c>
      <c r="K91" s="120">
        <v>0</v>
      </c>
      <c r="L91" s="171">
        <v>1300</v>
      </c>
    </row>
    <row r="92" spans="1:12" s="2" customFormat="1" ht="15" customHeight="1" x14ac:dyDescent="0.2">
      <c r="A92" s="170">
        <v>43936</v>
      </c>
      <c r="B92" s="79" t="s">
        <v>498</v>
      </c>
      <c r="C92" s="73" t="s">
        <v>499</v>
      </c>
      <c r="D92" s="73" t="s">
        <v>500</v>
      </c>
      <c r="E92" s="73"/>
      <c r="F92" s="208"/>
      <c r="G92" s="73"/>
      <c r="H92" s="73" t="s">
        <v>501</v>
      </c>
      <c r="I92" s="82">
        <v>1</v>
      </c>
      <c r="J92" s="246">
        <v>0</v>
      </c>
      <c r="K92" s="120">
        <v>0</v>
      </c>
      <c r="L92" s="171">
        <v>14650</v>
      </c>
    </row>
    <row r="93" spans="1:12" s="2" customFormat="1" ht="15" customHeight="1" x14ac:dyDescent="0.2">
      <c r="A93" s="170">
        <v>43937</v>
      </c>
      <c r="B93" s="79" t="s">
        <v>284</v>
      </c>
      <c r="C93" s="73" t="s">
        <v>285</v>
      </c>
      <c r="D93" s="73" t="s">
        <v>286</v>
      </c>
      <c r="E93" s="73"/>
      <c r="F93" s="208"/>
      <c r="G93" s="73"/>
      <c r="H93" s="73" t="s">
        <v>287</v>
      </c>
      <c r="I93" s="82">
        <v>1</v>
      </c>
      <c r="J93" s="246">
        <v>0</v>
      </c>
      <c r="K93" s="120">
        <v>0</v>
      </c>
      <c r="L93" s="210">
        <v>26000</v>
      </c>
    </row>
    <row r="94" spans="1:12" s="2" customFormat="1" ht="15" customHeight="1" x14ac:dyDescent="0.2">
      <c r="A94" s="170">
        <v>43937</v>
      </c>
      <c r="B94" s="79" t="s">
        <v>517</v>
      </c>
      <c r="C94" s="73" t="s">
        <v>518</v>
      </c>
      <c r="D94" s="73"/>
      <c r="E94" s="73"/>
      <c r="F94" s="208"/>
      <c r="G94" s="73"/>
      <c r="H94" s="73" t="s">
        <v>290</v>
      </c>
      <c r="I94" s="82">
        <v>1</v>
      </c>
      <c r="J94" s="246">
        <v>0</v>
      </c>
      <c r="K94" s="120">
        <v>0</v>
      </c>
      <c r="L94" s="171">
        <v>3000</v>
      </c>
    </row>
    <row r="95" spans="1:12" s="2" customFormat="1" ht="15" customHeight="1" x14ac:dyDescent="0.2">
      <c r="A95" s="172">
        <v>43938</v>
      </c>
      <c r="B95" s="71" t="s">
        <v>514</v>
      </c>
      <c r="C95" s="72" t="s">
        <v>515</v>
      </c>
      <c r="D95" s="72" t="s">
        <v>69</v>
      </c>
      <c r="E95" s="208"/>
      <c r="F95" s="209"/>
      <c r="G95" s="209"/>
      <c r="H95" s="218" t="s">
        <v>516</v>
      </c>
      <c r="I95" s="84">
        <v>1</v>
      </c>
      <c r="J95" s="214">
        <v>0</v>
      </c>
      <c r="K95" s="102">
        <v>0</v>
      </c>
      <c r="L95" s="210">
        <v>1000</v>
      </c>
    </row>
    <row r="96" spans="1:12" s="2" customFormat="1" ht="15" customHeight="1" x14ac:dyDescent="0.2">
      <c r="A96" s="172">
        <v>43941</v>
      </c>
      <c r="B96" s="71" t="s">
        <v>410</v>
      </c>
      <c r="C96" s="72" t="s">
        <v>411</v>
      </c>
      <c r="D96" s="72" t="s">
        <v>412</v>
      </c>
      <c r="E96" s="208"/>
      <c r="F96" s="209"/>
      <c r="G96" s="209"/>
      <c r="H96" s="218" t="s">
        <v>413</v>
      </c>
      <c r="I96" s="84">
        <v>1</v>
      </c>
      <c r="J96" s="214">
        <v>0</v>
      </c>
      <c r="K96" s="102">
        <v>0</v>
      </c>
      <c r="L96" s="210">
        <v>5800</v>
      </c>
    </row>
    <row r="97" spans="1:12" s="2" customFormat="1" ht="15" customHeight="1" x14ac:dyDescent="0.2">
      <c r="A97" s="172">
        <v>43941</v>
      </c>
      <c r="B97" s="71" t="s">
        <v>414</v>
      </c>
      <c r="C97" s="72" t="s">
        <v>415</v>
      </c>
      <c r="D97" s="255" t="s">
        <v>416</v>
      </c>
      <c r="E97" s="208"/>
      <c r="F97" s="209"/>
      <c r="G97" s="209"/>
      <c r="H97" s="218" t="s">
        <v>265</v>
      </c>
      <c r="I97" s="84">
        <v>1</v>
      </c>
      <c r="J97" s="75">
        <v>0</v>
      </c>
      <c r="K97" s="102">
        <v>0</v>
      </c>
      <c r="L97" s="171">
        <v>1708</v>
      </c>
    </row>
    <row r="98" spans="1:12" s="2" customFormat="1" ht="15" customHeight="1" x14ac:dyDescent="0.2">
      <c r="A98" s="216">
        <v>43941</v>
      </c>
      <c r="B98" s="217" t="s">
        <v>417</v>
      </c>
      <c r="C98" s="218" t="s">
        <v>418</v>
      </c>
      <c r="D98" s="218" t="s">
        <v>419</v>
      </c>
      <c r="E98" s="208"/>
      <c r="F98" s="243"/>
      <c r="G98" s="243"/>
      <c r="H98" s="218" t="s">
        <v>420</v>
      </c>
      <c r="I98" s="82">
        <v>1</v>
      </c>
      <c r="J98" s="244">
        <v>0</v>
      </c>
      <c r="K98" s="245">
        <v>0</v>
      </c>
      <c r="L98" s="171">
        <v>7500</v>
      </c>
    </row>
    <row r="99" spans="1:12" s="2" customFormat="1" ht="15" customHeight="1" x14ac:dyDescent="0.2">
      <c r="A99" s="172">
        <v>43941</v>
      </c>
      <c r="B99" s="71" t="s">
        <v>421</v>
      </c>
      <c r="C99" s="72" t="s">
        <v>422</v>
      </c>
      <c r="D99" s="72" t="s">
        <v>409</v>
      </c>
      <c r="E99" s="208"/>
      <c r="F99" s="209"/>
      <c r="G99" s="209"/>
      <c r="H99" s="218" t="s">
        <v>423</v>
      </c>
      <c r="I99" s="84">
        <v>1</v>
      </c>
      <c r="J99" s="214">
        <v>0</v>
      </c>
      <c r="K99" s="102">
        <v>0</v>
      </c>
      <c r="L99" s="210">
        <v>10875</v>
      </c>
    </row>
    <row r="100" spans="1:12" s="2" customFormat="1" ht="15" customHeight="1" x14ac:dyDescent="0.2">
      <c r="A100" s="170">
        <v>43941</v>
      </c>
      <c r="B100" s="79" t="s">
        <v>428</v>
      </c>
      <c r="C100" s="73" t="s">
        <v>429</v>
      </c>
      <c r="D100" s="73" t="s">
        <v>430</v>
      </c>
      <c r="E100" s="73"/>
      <c r="F100" s="208"/>
      <c r="G100" s="73"/>
      <c r="H100" s="73" t="s">
        <v>431</v>
      </c>
      <c r="I100" s="82">
        <v>1</v>
      </c>
      <c r="J100" s="246">
        <v>0</v>
      </c>
      <c r="K100" s="120">
        <v>0</v>
      </c>
      <c r="L100" s="171">
        <v>2000</v>
      </c>
    </row>
    <row r="101" spans="1:12" s="2" customFormat="1" ht="15" customHeight="1" x14ac:dyDescent="0.2">
      <c r="A101" s="172">
        <v>43941</v>
      </c>
      <c r="B101" s="71" t="s">
        <v>521</v>
      </c>
      <c r="C101" s="72" t="s">
        <v>522</v>
      </c>
      <c r="D101" s="72" t="s">
        <v>523</v>
      </c>
      <c r="E101" s="208"/>
      <c r="F101" s="209"/>
      <c r="G101" s="209"/>
      <c r="H101" s="218" t="s">
        <v>413</v>
      </c>
      <c r="I101" s="84">
        <v>1</v>
      </c>
      <c r="J101" s="214">
        <v>0</v>
      </c>
      <c r="K101" s="102">
        <v>0</v>
      </c>
      <c r="L101" s="210">
        <v>13000</v>
      </c>
    </row>
    <row r="102" spans="1:12" s="2" customFormat="1" ht="15" customHeight="1" x14ac:dyDescent="0.2">
      <c r="A102" s="216">
        <v>43942</v>
      </c>
      <c r="B102" s="217" t="s">
        <v>385</v>
      </c>
      <c r="C102" s="218" t="s">
        <v>386</v>
      </c>
      <c r="D102" s="218" t="s">
        <v>387</v>
      </c>
      <c r="E102" s="208"/>
      <c r="F102" s="243"/>
      <c r="G102" s="243"/>
      <c r="H102" s="218" t="s">
        <v>388</v>
      </c>
      <c r="I102" s="82">
        <v>1</v>
      </c>
      <c r="J102" s="244">
        <v>1200</v>
      </c>
      <c r="K102" s="245">
        <v>0</v>
      </c>
      <c r="L102" s="171">
        <v>8000</v>
      </c>
    </row>
    <row r="103" spans="1:12" s="2" customFormat="1" ht="15" customHeight="1" x14ac:dyDescent="0.2">
      <c r="A103" s="172">
        <v>43942</v>
      </c>
      <c r="B103" s="71" t="s">
        <v>407</v>
      </c>
      <c r="C103" s="72" t="s">
        <v>408</v>
      </c>
      <c r="D103" s="72" t="s">
        <v>409</v>
      </c>
      <c r="E103" s="208"/>
      <c r="F103" s="209"/>
      <c r="G103" s="209"/>
      <c r="H103" s="218" t="s">
        <v>265</v>
      </c>
      <c r="I103" s="84">
        <v>1</v>
      </c>
      <c r="J103" s="214">
        <v>0</v>
      </c>
      <c r="K103" s="102">
        <v>0</v>
      </c>
      <c r="L103" s="210">
        <v>1542</v>
      </c>
    </row>
    <row r="104" spans="1:12" s="2" customFormat="1" ht="15" customHeight="1" x14ac:dyDescent="0.2">
      <c r="A104" s="172">
        <v>43943</v>
      </c>
      <c r="B104" s="71" t="s">
        <v>344</v>
      </c>
      <c r="C104" s="72" t="s">
        <v>345</v>
      </c>
      <c r="D104" s="72" t="s">
        <v>346</v>
      </c>
      <c r="E104" s="208"/>
      <c r="F104" s="209"/>
      <c r="G104" s="209"/>
      <c r="H104" s="218" t="s">
        <v>347</v>
      </c>
      <c r="I104" s="84">
        <v>1</v>
      </c>
      <c r="J104" s="214">
        <v>0</v>
      </c>
      <c r="K104" s="102">
        <v>0</v>
      </c>
      <c r="L104" s="210">
        <v>4000</v>
      </c>
    </row>
    <row r="105" spans="1:12" s="2" customFormat="1" ht="15" customHeight="1" x14ac:dyDescent="0.2">
      <c r="A105" s="172">
        <v>43943</v>
      </c>
      <c r="B105" s="71" t="s">
        <v>358</v>
      </c>
      <c r="C105" s="72" t="s">
        <v>359</v>
      </c>
      <c r="D105" s="72" t="s">
        <v>360</v>
      </c>
      <c r="E105" s="208"/>
      <c r="F105" s="209"/>
      <c r="G105" s="209"/>
      <c r="H105" s="218" t="s">
        <v>361</v>
      </c>
      <c r="I105" s="84">
        <v>1</v>
      </c>
      <c r="J105" s="75">
        <v>1547</v>
      </c>
      <c r="K105" s="102">
        <v>567</v>
      </c>
      <c r="L105" s="171">
        <v>1703</v>
      </c>
    </row>
    <row r="106" spans="1:12" s="2" customFormat="1" ht="15" customHeight="1" x14ac:dyDescent="0.2">
      <c r="A106" s="172">
        <v>43943</v>
      </c>
      <c r="B106" s="71" t="s">
        <v>368</v>
      </c>
      <c r="C106" s="72" t="s">
        <v>369</v>
      </c>
      <c r="D106" s="72"/>
      <c r="E106" s="208"/>
      <c r="F106" s="209"/>
      <c r="G106" s="209"/>
      <c r="H106" s="218" t="s">
        <v>370</v>
      </c>
      <c r="I106" s="84">
        <v>1</v>
      </c>
      <c r="J106" s="214">
        <v>2552</v>
      </c>
      <c r="K106" s="102">
        <v>0</v>
      </c>
      <c r="L106" s="210">
        <v>35000</v>
      </c>
    </row>
    <row r="107" spans="1:12" s="2" customFormat="1" ht="15" customHeight="1" x14ac:dyDescent="0.2">
      <c r="A107" s="216">
        <v>43943</v>
      </c>
      <c r="B107" s="217" t="s">
        <v>382</v>
      </c>
      <c r="C107" s="218" t="s">
        <v>383</v>
      </c>
      <c r="D107" s="218"/>
      <c r="E107" s="208"/>
      <c r="F107" s="243"/>
      <c r="G107" s="243"/>
      <c r="H107" s="218" t="s">
        <v>384</v>
      </c>
      <c r="I107" s="82">
        <v>1</v>
      </c>
      <c r="J107" s="244">
        <v>392</v>
      </c>
      <c r="K107" s="245">
        <v>1</v>
      </c>
      <c r="L107" s="171">
        <v>800</v>
      </c>
    </row>
    <row r="108" spans="1:12" s="2" customFormat="1" ht="15" customHeight="1" x14ac:dyDescent="0.2">
      <c r="A108" s="170">
        <v>43945</v>
      </c>
      <c r="B108" s="79" t="s">
        <v>335</v>
      </c>
      <c r="C108" s="73" t="s">
        <v>336</v>
      </c>
      <c r="D108" s="73" t="s">
        <v>69</v>
      </c>
      <c r="E108" s="73"/>
      <c r="F108" s="208"/>
      <c r="G108" s="73"/>
      <c r="H108" s="73" t="s">
        <v>337</v>
      </c>
      <c r="I108" s="82">
        <v>1</v>
      </c>
      <c r="J108" s="246">
        <v>0</v>
      </c>
      <c r="K108" s="120">
        <v>0</v>
      </c>
      <c r="L108" s="171">
        <v>2400</v>
      </c>
    </row>
    <row r="109" spans="1:12" s="2" customFormat="1" ht="15" customHeight="1" x14ac:dyDescent="0.2">
      <c r="A109" s="170">
        <v>43945</v>
      </c>
      <c r="B109" s="79" t="s">
        <v>502</v>
      </c>
      <c r="C109" s="73" t="s">
        <v>503</v>
      </c>
      <c r="D109" s="73" t="s">
        <v>504</v>
      </c>
      <c r="E109" s="73"/>
      <c r="F109" s="208"/>
      <c r="G109" s="73"/>
      <c r="H109" s="73" t="s">
        <v>505</v>
      </c>
      <c r="I109" s="82">
        <v>1</v>
      </c>
      <c r="J109" s="246">
        <v>2154</v>
      </c>
      <c r="K109" s="120">
        <v>1114</v>
      </c>
      <c r="L109" s="171">
        <v>1500</v>
      </c>
    </row>
    <row r="110" spans="1:12" s="2" customFormat="1" ht="15" customHeight="1" x14ac:dyDescent="0.2">
      <c r="A110" s="172">
        <v>43945</v>
      </c>
      <c r="B110" s="71" t="s">
        <v>506</v>
      </c>
      <c r="C110" s="72" t="s">
        <v>507</v>
      </c>
      <c r="D110" s="72"/>
      <c r="E110" s="208"/>
      <c r="F110" s="209"/>
      <c r="G110" s="209"/>
      <c r="H110" s="218" t="s">
        <v>508</v>
      </c>
      <c r="I110" s="84">
        <v>1</v>
      </c>
      <c r="J110" s="214">
        <v>0</v>
      </c>
      <c r="K110" s="102">
        <v>0</v>
      </c>
      <c r="L110" s="210">
        <v>12000</v>
      </c>
    </row>
    <row r="111" spans="1:12" s="2" customFormat="1" ht="15" customHeight="1" x14ac:dyDescent="0.2">
      <c r="A111" s="172">
        <v>43948</v>
      </c>
      <c r="B111" s="71" t="s">
        <v>524</v>
      </c>
      <c r="C111" s="72" t="s">
        <v>525</v>
      </c>
      <c r="D111" s="72" t="s">
        <v>526</v>
      </c>
      <c r="E111" s="208"/>
      <c r="F111" s="209"/>
      <c r="G111" s="209"/>
      <c r="H111" s="218" t="s">
        <v>527</v>
      </c>
      <c r="I111" s="84">
        <v>1</v>
      </c>
      <c r="J111" s="214">
        <v>0</v>
      </c>
      <c r="K111" s="102">
        <v>0</v>
      </c>
      <c r="L111" s="210">
        <v>6500</v>
      </c>
    </row>
    <row r="112" spans="1:12" s="2" customFormat="1" ht="15" customHeight="1" x14ac:dyDescent="0.2">
      <c r="A112" s="172">
        <v>43948</v>
      </c>
      <c r="B112" s="71" t="s">
        <v>528</v>
      </c>
      <c r="C112" s="72" t="s">
        <v>529</v>
      </c>
      <c r="D112" s="72" t="s">
        <v>280</v>
      </c>
      <c r="E112" s="208"/>
      <c r="F112" s="209"/>
      <c r="G112" s="209"/>
      <c r="H112" s="218" t="s">
        <v>530</v>
      </c>
      <c r="I112" s="84">
        <v>1</v>
      </c>
      <c r="J112" s="214">
        <v>0</v>
      </c>
      <c r="K112" s="102">
        <v>0</v>
      </c>
      <c r="L112" s="210">
        <v>2500</v>
      </c>
    </row>
    <row r="113" spans="1:12" s="2" customFormat="1" ht="15" customHeight="1" x14ac:dyDescent="0.2">
      <c r="A113" s="172">
        <v>43950</v>
      </c>
      <c r="B113" s="71" t="s">
        <v>544</v>
      </c>
      <c r="C113" s="72" t="s">
        <v>537</v>
      </c>
      <c r="D113" s="72" t="s">
        <v>538</v>
      </c>
      <c r="E113" s="208"/>
      <c r="F113" s="209"/>
      <c r="G113" s="209"/>
      <c r="H113" s="218" t="s">
        <v>545</v>
      </c>
      <c r="I113" s="84">
        <v>1</v>
      </c>
      <c r="J113" s="214">
        <v>0</v>
      </c>
      <c r="K113" s="102">
        <v>322</v>
      </c>
      <c r="L113" s="210">
        <v>5085</v>
      </c>
    </row>
    <row r="114" spans="1:12" s="2" customFormat="1" ht="15" customHeight="1" x14ac:dyDescent="0.2">
      <c r="A114" s="172">
        <v>43950</v>
      </c>
      <c r="B114" s="71" t="s">
        <v>546</v>
      </c>
      <c r="C114" s="72" t="s">
        <v>547</v>
      </c>
      <c r="D114" s="72" t="s">
        <v>548</v>
      </c>
      <c r="E114" s="208"/>
      <c r="F114" s="209"/>
      <c r="G114" s="209"/>
      <c r="H114" s="218" t="s">
        <v>420</v>
      </c>
      <c r="I114" s="84">
        <v>1</v>
      </c>
      <c r="J114" s="214">
        <v>0</v>
      </c>
      <c r="K114" s="102">
        <v>2265</v>
      </c>
      <c r="L114" s="210">
        <v>12000</v>
      </c>
    </row>
    <row r="115" spans="1:12" s="2" customFormat="1" ht="15" customHeight="1" x14ac:dyDescent="0.2">
      <c r="A115" s="172">
        <v>43951</v>
      </c>
      <c r="B115" s="71" t="s">
        <v>593</v>
      </c>
      <c r="C115" s="72" t="s">
        <v>594</v>
      </c>
      <c r="D115" s="72" t="s">
        <v>595</v>
      </c>
      <c r="E115" s="208"/>
      <c r="F115" s="209"/>
      <c r="G115" s="209"/>
      <c r="H115" s="218" t="s">
        <v>596</v>
      </c>
      <c r="I115" s="84">
        <v>1</v>
      </c>
      <c r="J115" s="214">
        <v>0</v>
      </c>
      <c r="K115" s="102">
        <v>0</v>
      </c>
      <c r="L115" s="210">
        <v>8748</v>
      </c>
    </row>
    <row r="116" spans="1:12" s="2" customFormat="1" ht="15" customHeight="1" x14ac:dyDescent="0.2">
      <c r="A116" s="182"/>
      <c r="B116" s="46"/>
      <c r="C116" s="47"/>
      <c r="D116" s="48"/>
      <c r="E116" s="47"/>
      <c r="F116" s="47"/>
      <c r="G116" s="49"/>
      <c r="H116" s="21" t="s">
        <v>13</v>
      </c>
      <c r="I116" s="183">
        <f>SUM(I75:I115)</f>
        <v>41</v>
      </c>
      <c r="J116" s="184">
        <f>SUM(J75:J115)</f>
        <v>13502</v>
      </c>
      <c r="K116" s="103">
        <f>SUM(K75:K115)</f>
        <v>5082</v>
      </c>
      <c r="L116" s="185">
        <f>SUM(L75:L115)</f>
        <v>338715</v>
      </c>
    </row>
    <row r="117" spans="1:12" s="2" customFormat="1" ht="15" customHeight="1" x14ac:dyDescent="0.2">
      <c r="A117" s="4"/>
      <c r="B117" s="8"/>
      <c r="C117" s="3"/>
      <c r="D117" s="5"/>
      <c r="E117" s="3"/>
      <c r="F117" s="3"/>
      <c r="G117" s="3"/>
      <c r="H117" s="6"/>
      <c r="I117" s="18"/>
      <c r="J117" s="5"/>
      <c r="K117" s="3"/>
      <c r="L117" s="5"/>
    </row>
    <row r="118" spans="1:12" s="2" customFormat="1" ht="15" customHeight="1" x14ac:dyDescent="0.2"/>
    <row r="119" spans="1:12" s="2" customFormat="1" ht="15" customHeight="1" x14ac:dyDescent="0.2">
      <c r="A119" s="4"/>
      <c r="B119" s="8"/>
      <c r="C119" s="3"/>
      <c r="D119" s="5"/>
      <c r="E119" s="3"/>
      <c r="F119" s="3"/>
      <c r="G119" s="3"/>
      <c r="H119" s="6"/>
      <c r="I119" s="18"/>
      <c r="J119" s="5"/>
      <c r="K119" s="3"/>
      <c r="L119" s="5"/>
    </row>
    <row r="120" spans="1:12" s="2" customFormat="1" ht="15" customHeight="1" x14ac:dyDescent="0.2"/>
    <row r="121" spans="1:12" s="2" customFormat="1" ht="15" customHeight="1" x14ac:dyDescent="0.2">
      <c r="A121" s="4"/>
      <c r="B121" s="8"/>
      <c r="C121" s="3"/>
      <c r="D121" s="5"/>
      <c r="E121" s="3"/>
      <c r="F121" s="3"/>
      <c r="G121" s="3"/>
      <c r="H121" s="6"/>
      <c r="I121" s="18"/>
      <c r="J121" s="5"/>
      <c r="K121" s="3"/>
      <c r="L121" s="5"/>
    </row>
    <row r="122" spans="1:12" s="2" customFormat="1" ht="15" customHeight="1" x14ac:dyDescent="0.2">
      <c r="A122" s="4"/>
      <c r="B122" s="8"/>
      <c r="C122" s="3"/>
      <c r="D122" s="5"/>
      <c r="E122" s="3"/>
      <c r="F122" s="3"/>
      <c r="G122" s="3"/>
      <c r="H122" s="6"/>
      <c r="I122" s="18"/>
      <c r="J122" s="5"/>
      <c r="K122" s="3"/>
      <c r="L122" s="5"/>
    </row>
    <row r="123" spans="1:12" s="2" customFormat="1" ht="15" customHeight="1" x14ac:dyDescent="0.2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</row>
    <row r="124" spans="1:12" s="2" customFormat="1" ht="15" customHeight="1" x14ac:dyDescent="0.2">
      <c r="A124" s="4"/>
      <c r="B124" s="8"/>
      <c r="C124" s="3"/>
      <c r="D124" s="5"/>
      <c r="E124" s="3"/>
      <c r="F124" s="3"/>
      <c r="G124" s="3"/>
      <c r="H124" s="6"/>
      <c r="I124" s="18"/>
      <c r="J124" s="5"/>
      <c r="K124" s="3"/>
      <c r="L124" s="5"/>
    </row>
    <row r="125" spans="1:12" s="2" customFormat="1" ht="15" customHeight="1" x14ac:dyDescent="0.2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2" s="2" customFormat="1" ht="15" customHeight="1" x14ac:dyDescent="0.2">
      <c r="A126" s="4"/>
      <c r="B126" s="8"/>
      <c r="C126" s="3"/>
      <c r="D126" s="5"/>
      <c r="E126" s="3"/>
      <c r="F126" s="3"/>
      <c r="G126" s="3"/>
      <c r="H126" s="6"/>
      <c r="I126" s="18"/>
      <c r="J126" s="5"/>
      <c r="K126" s="3"/>
      <c r="L126" s="5"/>
    </row>
    <row r="127" spans="1:12" s="2" customFormat="1" ht="15.75" customHeight="1" x14ac:dyDescent="0.2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</row>
    <row r="128" spans="1:12" s="2" customFormat="1" ht="15" customHeight="1" x14ac:dyDescent="0.2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</row>
    <row r="129" spans="1:12" s="2" customFormat="1" ht="15" customHeight="1" x14ac:dyDescent="0.2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</row>
    <row r="130" spans="1:12" s="2" customFormat="1" ht="15" customHeight="1" x14ac:dyDescent="0.2">
      <c r="A130" s="4"/>
      <c r="B130" s="8"/>
      <c r="C130" s="3"/>
      <c r="D130" s="5"/>
      <c r="E130" s="3"/>
      <c r="F130" s="3"/>
      <c r="G130" s="3"/>
      <c r="H130" s="6"/>
      <c r="I130" s="18"/>
      <c r="J130" s="5"/>
      <c r="K130" s="3"/>
      <c r="L130" s="5"/>
    </row>
    <row r="131" spans="1:12" s="2" customFormat="1" ht="15" customHeight="1" x14ac:dyDescent="0.2">
      <c r="A131" s="4"/>
      <c r="B131" s="8"/>
      <c r="C131" s="3"/>
      <c r="D131" s="5"/>
      <c r="E131" s="3"/>
      <c r="F131" s="3"/>
      <c r="G131" s="3"/>
      <c r="H131" s="6"/>
      <c r="I131" s="18"/>
      <c r="J131" s="5"/>
      <c r="K131" s="3"/>
      <c r="L131" s="5"/>
    </row>
    <row r="132" spans="1:12" s="2" customFormat="1" ht="15" customHeight="1" x14ac:dyDescent="0.2">
      <c r="A132" s="4"/>
      <c r="B132" s="8"/>
      <c r="C132" s="3"/>
      <c r="D132" s="5"/>
      <c r="E132" s="3"/>
      <c r="F132" s="3"/>
      <c r="G132" s="3"/>
      <c r="H132" s="6"/>
      <c r="I132" s="18"/>
      <c r="J132" s="5"/>
      <c r="K132" s="3"/>
      <c r="L132" s="5"/>
    </row>
    <row r="133" spans="1:12" s="2" customFormat="1" ht="15" customHeight="1" x14ac:dyDescent="0.2">
      <c r="A133" s="4"/>
      <c r="B133" s="8"/>
      <c r="C133" s="3"/>
      <c r="D133" s="5"/>
      <c r="E133" s="3"/>
      <c r="F133" s="3"/>
      <c r="G133" s="3"/>
      <c r="H133" s="6"/>
      <c r="I133" s="18"/>
      <c r="J133" s="5"/>
      <c r="K133" s="3"/>
      <c r="L133" s="5"/>
    </row>
    <row r="134" spans="1:12" s="2" customFormat="1" ht="15" customHeight="1" x14ac:dyDescent="0.2">
      <c r="A134" s="4"/>
      <c r="B134" s="8"/>
      <c r="C134" s="3"/>
      <c r="D134" s="5"/>
      <c r="E134" s="3"/>
      <c r="F134" s="3"/>
      <c r="G134" s="3"/>
      <c r="H134" s="6"/>
      <c r="I134" s="18"/>
      <c r="J134" s="5"/>
      <c r="K134" s="3"/>
      <c r="L134" s="5"/>
    </row>
    <row r="135" spans="1:12" s="2" customFormat="1" ht="15" customHeight="1" x14ac:dyDescent="0.2">
      <c r="A135" s="4"/>
      <c r="B135" s="8"/>
      <c r="C135" s="3"/>
      <c r="D135" s="5"/>
      <c r="E135" s="3"/>
      <c r="F135" s="3"/>
      <c r="G135" s="3"/>
      <c r="H135" s="6"/>
      <c r="I135" s="18"/>
      <c r="J135" s="5"/>
      <c r="K135" s="3"/>
      <c r="L135" s="5"/>
    </row>
    <row r="136" spans="1:12" s="2" customFormat="1" ht="15" customHeight="1" x14ac:dyDescent="0.2">
      <c r="A136" s="4"/>
      <c r="B136" s="8"/>
      <c r="C136" s="3"/>
      <c r="D136" s="5"/>
      <c r="E136" s="3"/>
      <c r="F136" s="3"/>
      <c r="G136" s="3"/>
      <c r="H136" s="6"/>
      <c r="I136" s="18"/>
      <c r="J136" s="5"/>
      <c r="K136" s="3"/>
      <c r="L136" s="5"/>
    </row>
    <row r="137" spans="1:12" s="2" customFormat="1" ht="15" customHeight="1" x14ac:dyDescent="0.2">
      <c r="A137" s="4"/>
      <c r="B137" s="8"/>
      <c r="C137" s="3"/>
      <c r="D137" s="5"/>
      <c r="E137" s="3"/>
      <c r="F137" s="3"/>
      <c r="G137" s="3"/>
      <c r="H137" s="6"/>
      <c r="I137" s="18"/>
      <c r="J137" s="5"/>
      <c r="K137" s="3"/>
      <c r="L137" s="5"/>
    </row>
    <row r="138" spans="1:12" s="2" customFormat="1" ht="15" customHeight="1" x14ac:dyDescent="0.2">
      <c r="A138" s="4"/>
      <c r="B138" s="8"/>
      <c r="C138" s="3"/>
      <c r="D138" s="5"/>
      <c r="E138" s="3"/>
      <c r="F138" s="3"/>
      <c r="G138" s="3"/>
      <c r="H138" s="6"/>
      <c r="I138" s="18"/>
      <c r="J138" s="5"/>
      <c r="K138" s="3"/>
      <c r="L138" s="5"/>
    </row>
    <row r="139" spans="1:12" s="2" customFormat="1" ht="15" customHeight="1" x14ac:dyDescent="0.2">
      <c r="A139" s="4"/>
      <c r="B139" s="8"/>
      <c r="C139" s="3"/>
      <c r="D139" s="5"/>
      <c r="E139" s="3"/>
      <c r="F139" s="3"/>
      <c r="G139" s="3"/>
      <c r="H139" s="6"/>
      <c r="I139" s="18"/>
      <c r="J139" s="5"/>
      <c r="K139" s="3"/>
      <c r="L139" s="5"/>
    </row>
    <row r="140" spans="1:12" s="2" customFormat="1" ht="15" customHeight="1" x14ac:dyDescent="0.2">
      <c r="A140" s="4"/>
      <c r="B140" s="8"/>
      <c r="C140" s="3"/>
      <c r="D140" s="5"/>
      <c r="E140" s="3"/>
      <c r="F140" s="3"/>
      <c r="G140" s="3"/>
      <c r="H140" s="6"/>
      <c r="I140" s="18"/>
      <c r="J140" s="5"/>
      <c r="K140" s="3"/>
      <c r="L140" s="5"/>
    </row>
    <row r="141" spans="1:12" s="2" customFormat="1" ht="15" customHeight="1" x14ac:dyDescent="0.2">
      <c r="A141" s="4"/>
      <c r="B141" s="8"/>
      <c r="C141" s="3"/>
      <c r="D141" s="5"/>
      <c r="E141" s="3"/>
      <c r="F141" s="3"/>
      <c r="G141" s="3"/>
      <c r="H141" s="6"/>
      <c r="I141" s="18"/>
      <c r="J141" s="5"/>
      <c r="K141" s="3"/>
      <c r="L141" s="5"/>
    </row>
    <row r="142" spans="1:12" s="2" customFormat="1" ht="15" customHeight="1" x14ac:dyDescent="0.2">
      <c r="A142" s="4"/>
      <c r="B142" s="8"/>
      <c r="C142" s="3"/>
      <c r="D142" s="5"/>
      <c r="E142" s="3"/>
      <c r="F142" s="3"/>
      <c r="G142" s="3"/>
      <c r="H142" s="6"/>
      <c r="I142" s="18"/>
      <c r="J142" s="5"/>
      <c r="K142" s="3"/>
      <c r="L142" s="5"/>
    </row>
    <row r="143" spans="1:12" s="2" customFormat="1" ht="15" customHeight="1" x14ac:dyDescent="0.2">
      <c r="A143" s="4"/>
      <c r="B143" s="8"/>
      <c r="C143" s="3"/>
      <c r="D143" s="5"/>
      <c r="E143" s="3"/>
      <c r="F143" s="3"/>
      <c r="G143" s="3"/>
      <c r="H143" s="6"/>
      <c r="I143" s="18"/>
      <c r="J143" s="5"/>
      <c r="K143" s="3"/>
      <c r="L143" s="5"/>
    </row>
    <row r="144" spans="1:12" s="2" customFormat="1" ht="15" customHeight="1" x14ac:dyDescent="0.2">
      <c r="A144" s="4"/>
      <c r="B144" s="8"/>
      <c r="C144" s="3"/>
      <c r="D144" s="5"/>
      <c r="E144" s="3"/>
      <c r="F144" s="3"/>
      <c r="G144" s="3"/>
      <c r="H144" s="6"/>
      <c r="I144" s="18"/>
      <c r="J144" s="5"/>
      <c r="K144" s="3"/>
      <c r="L144" s="5"/>
    </row>
    <row r="145" spans="1:13" s="2" customFormat="1" ht="15" customHeight="1" x14ac:dyDescent="0.2">
      <c r="A145" s="4"/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3" s="2" customFormat="1" ht="15" customHeight="1" x14ac:dyDescent="0.2">
      <c r="A146" s="4"/>
      <c r="B146" s="8"/>
      <c r="C146" s="3"/>
      <c r="D146" s="5"/>
      <c r="E146" s="3"/>
      <c r="F146" s="3"/>
      <c r="G146" s="3"/>
      <c r="H146" s="6"/>
      <c r="I146" s="18"/>
      <c r="J146" s="5"/>
      <c r="K146" s="3"/>
      <c r="L146" s="5"/>
    </row>
    <row r="147" spans="1:13" s="2" customFormat="1" ht="15" customHeight="1" x14ac:dyDescent="0.2">
      <c r="A147" s="4"/>
      <c r="B147" s="8"/>
      <c r="C147" s="3"/>
      <c r="D147" s="5"/>
      <c r="E147" s="3"/>
      <c r="F147" s="3"/>
      <c r="G147" s="3"/>
      <c r="H147" s="6"/>
      <c r="I147" s="18"/>
      <c r="J147" s="5"/>
      <c r="K147" s="3"/>
      <c r="L147" s="5"/>
    </row>
    <row r="148" spans="1:13" s="2" customFormat="1" ht="15" customHeight="1" x14ac:dyDescent="0.2">
      <c r="A148" s="4"/>
      <c r="B148" s="8"/>
      <c r="C148" s="3"/>
      <c r="D148" s="5"/>
      <c r="E148" s="3"/>
      <c r="F148" s="3"/>
      <c r="G148" s="3"/>
      <c r="H148" s="6"/>
      <c r="I148" s="18"/>
      <c r="J148" s="5"/>
      <c r="K148" s="3"/>
      <c r="L148" s="5"/>
    </row>
    <row r="149" spans="1:13" s="2" customFormat="1" ht="15" customHeight="1" x14ac:dyDescent="0.2">
      <c r="A149" s="4"/>
      <c r="B149" s="8"/>
      <c r="C149" s="3"/>
      <c r="D149" s="5"/>
      <c r="E149" s="3"/>
      <c r="F149" s="3"/>
      <c r="G149" s="3"/>
      <c r="H149" s="6"/>
      <c r="I149" s="18"/>
      <c r="J149" s="5"/>
      <c r="K149" s="3"/>
      <c r="L149" s="5"/>
    </row>
    <row r="150" spans="1:13" s="2" customFormat="1" ht="15" customHeight="1" x14ac:dyDescent="0.2">
      <c r="A150" s="4"/>
      <c r="B150" s="8"/>
      <c r="C150" s="3"/>
      <c r="D150" s="5"/>
      <c r="E150" s="3"/>
      <c r="F150" s="3"/>
      <c r="G150" s="3"/>
      <c r="H150" s="6"/>
      <c r="I150" s="18"/>
      <c r="J150" s="5"/>
      <c r="K150" s="3"/>
      <c r="L150" s="5"/>
    </row>
    <row r="151" spans="1:13" s="2" customFormat="1" ht="15" customHeight="1" x14ac:dyDescent="0.2">
      <c r="A151" s="4"/>
      <c r="B151" s="8"/>
      <c r="C151" s="3"/>
      <c r="D151" s="5"/>
      <c r="E151" s="3"/>
      <c r="F151" s="3"/>
      <c r="G151" s="3"/>
      <c r="H151" s="6"/>
      <c r="I151" s="18"/>
      <c r="J151" s="5"/>
      <c r="K151" s="3"/>
      <c r="L151" s="5"/>
    </row>
    <row r="152" spans="1:13" s="2" customFormat="1" ht="15" customHeight="1" x14ac:dyDescent="0.2">
      <c r="A152" s="4"/>
      <c r="B152" s="8"/>
      <c r="C152" s="3"/>
      <c r="D152" s="5"/>
      <c r="E152" s="3"/>
      <c r="F152" s="3"/>
      <c r="G152" s="3"/>
      <c r="H152" s="6"/>
      <c r="I152" s="18"/>
      <c r="J152" s="5"/>
      <c r="K152" s="3"/>
      <c r="L152" s="5"/>
    </row>
    <row r="153" spans="1:13" s="2" customFormat="1" ht="15" customHeight="1" x14ac:dyDescent="0.2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5"/>
    </row>
    <row r="154" spans="1:13" s="2" customFormat="1" ht="15" customHeight="1" x14ac:dyDescent="0.2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5"/>
    </row>
    <row r="155" spans="1:13" s="2" customFormat="1" ht="15" customHeight="1" x14ac:dyDescent="0.2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5"/>
    </row>
    <row r="156" spans="1:13" s="2" customFormat="1" ht="15.75" customHeight="1" x14ac:dyDescent="0.2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"/>
      <c r="M156" s="1"/>
    </row>
    <row r="157" spans="1:13" s="2" customFormat="1" ht="15" customHeight="1" x14ac:dyDescent="0.2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5"/>
      <c r="M157" s="1"/>
    </row>
    <row r="158" spans="1:13" s="2" customFormat="1" ht="15" customHeight="1" x14ac:dyDescent="0.2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"/>
      <c r="M158" s="1"/>
    </row>
    <row r="159" spans="1:13" s="2" customFormat="1" ht="15" customHeight="1" x14ac:dyDescent="0.2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5"/>
    </row>
    <row r="160" spans="1:13" s="2" customFormat="1" ht="15" customHeight="1" x14ac:dyDescent="0.2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5"/>
      <c r="M160" s="256" t="s">
        <v>52</v>
      </c>
    </row>
    <row r="161" spans="1:13" s="2" customFormat="1" ht="15" customHeight="1" x14ac:dyDescent="0.2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5"/>
    </row>
    <row r="162" spans="1:13" s="2" customFormat="1" ht="15" customHeight="1" x14ac:dyDescent="0.2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5"/>
    </row>
    <row r="163" spans="1:13" s="2" customFormat="1" ht="15" customHeight="1" x14ac:dyDescent="0.2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"/>
      <c r="M163" s="1"/>
    </row>
    <row r="164" spans="1:13" s="2" customFormat="1" ht="15" customHeight="1" x14ac:dyDescent="0.2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5"/>
      <c r="M164" s="1"/>
    </row>
    <row r="165" spans="1:13" s="2" customFormat="1" ht="15" customHeight="1" x14ac:dyDescent="0.2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5"/>
      <c r="M165" s="1"/>
    </row>
    <row r="166" spans="1:13" s="2" customFormat="1" ht="15" customHeight="1" x14ac:dyDescent="0.2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5"/>
      <c r="M166" s="1"/>
    </row>
    <row r="167" spans="1:13" s="2" customFormat="1" ht="15" customHeight="1" x14ac:dyDescent="0.2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  <c r="M167" s="1"/>
    </row>
    <row r="168" spans="1:13" s="2" customFormat="1" ht="15" customHeight="1" x14ac:dyDescent="0.2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5"/>
      <c r="M168" s="1"/>
    </row>
    <row r="169" spans="1:13" s="2" customFormat="1" ht="15" customHeight="1" x14ac:dyDescent="0.2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"/>
      <c r="M169" s="1"/>
    </row>
    <row r="170" spans="1:13" s="2" customFormat="1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5"/>
      <c r="M170" s="1"/>
    </row>
    <row r="171" spans="1:13" s="2" customFormat="1" ht="15" customHeight="1" x14ac:dyDescent="0.2"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  <c r="M171" s="1"/>
    </row>
    <row r="172" spans="1:13" s="2" customFormat="1" ht="15" customHeight="1" x14ac:dyDescent="0.2">
      <c r="B172" s="25"/>
      <c r="C172" s="26"/>
      <c r="D172" s="1"/>
      <c r="E172" s="26"/>
      <c r="F172" s="26"/>
      <c r="G172" s="26"/>
      <c r="I172" s="27"/>
      <c r="J172" s="28"/>
      <c r="K172" s="29"/>
      <c r="L172" s="5"/>
      <c r="M172" s="1"/>
    </row>
    <row r="173" spans="1:13" s="2" customFormat="1" ht="15" customHeight="1" x14ac:dyDescent="0.2">
      <c r="B173" s="25"/>
      <c r="C173" s="26"/>
      <c r="D173" s="1"/>
      <c r="E173" s="26"/>
      <c r="F173" s="26"/>
      <c r="G173" s="26"/>
      <c r="H173" s="30"/>
      <c r="I173" s="31"/>
      <c r="J173" s="1"/>
      <c r="K173" s="26"/>
      <c r="L173" s="5"/>
    </row>
    <row r="174" spans="1:13" s="2" customFormat="1" ht="15" customHeight="1" x14ac:dyDescent="0.2">
      <c r="B174" s="25"/>
      <c r="C174" s="26"/>
      <c r="D174" s="1"/>
      <c r="E174" s="26"/>
      <c r="F174" s="26"/>
      <c r="G174" s="26"/>
      <c r="H174" s="30"/>
      <c r="I174" s="31"/>
      <c r="J174" s="1"/>
      <c r="K174" s="26"/>
      <c r="L174" s="5"/>
    </row>
    <row r="175" spans="1:13" s="2" customFormat="1" ht="15" customHeight="1" x14ac:dyDescent="0.2">
      <c r="B175" s="25"/>
      <c r="C175" s="26"/>
      <c r="D175" s="1"/>
      <c r="E175" s="26"/>
      <c r="F175" s="26"/>
      <c r="G175" s="26"/>
      <c r="H175" s="30"/>
      <c r="I175" s="31"/>
      <c r="J175" s="1"/>
      <c r="K175" s="26"/>
      <c r="L175" s="5"/>
    </row>
    <row r="176" spans="1:13" s="2" customFormat="1" ht="15" customHeight="1" x14ac:dyDescent="0.2">
      <c r="B176" s="25"/>
      <c r="C176" s="26"/>
      <c r="D176" s="1"/>
      <c r="E176" s="26"/>
      <c r="F176" s="26"/>
      <c r="G176" s="26"/>
      <c r="H176" s="30"/>
      <c r="I176" s="31"/>
      <c r="J176" s="1"/>
      <c r="K176" s="26"/>
      <c r="L176" s="5"/>
    </row>
    <row r="177" spans="1:13" s="2" customFormat="1" ht="15" customHeight="1" x14ac:dyDescent="0.2">
      <c r="B177" s="25"/>
      <c r="C177" s="26"/>
      <c r="D177" s="1"/>
      <c r="E177" s="26"/>
      <c r="F177" s="26"/>
      <c r="G177" s="26"/>
      <c r="H177" s="30"/>
      <c r="I177" s="31"/>
      <c r="J177" s="1"/>
      <c r="K177" s="26"/>
      <c r="L177" s="5"/>
    </row>
    <row r="178" spans="1:13" s="2" customFormat="1" ht="15" customHeight="1" x14ac:dyDescent="0.2">
      <c r="A178" s="4"/>
      <c r="B178" s="25"/>
      <c r="C178" s="26"/>
      <c r="D178" s="1"/>
      <c r="E178" s="26"/>
      <c r="F178" s="26"/>
      <c r="G178" s="26"/>
      <c r="H178" s="30"/>
      <c r="I178" s="31"/>
      <c r="J178" s="1"/>
      <c r="K178" s="26"/>
      <c r="L178" s="5"/>
    </row>
    <row r="179" spans="1:13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</row>
    <row r="180" spans="1:13" s="2" customFormat="1" ht="1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</row>
    <row r="181" spans="1:13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</row>
    <row r="182" spans="1:13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</row>
    <row r="183" spans="1:13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  <c r="M183" s="1"/>
    </row>
    <row r="184" spans="1:13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  <c r="M184" s="1"/>
    </row>
    <row r="185" spans="1:13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  <c r="M185" s="1"/>
    </row>
    <row r="186" spans="1:13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  <c r="M186" s="1"/>
    </row>
    <row r="187" spans="1:13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</row>
    <row r="188" spans="1:13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3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3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</row>
    <row r="191" spans="1:13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</row>
    <row r="192" spans="1:13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</row>
    <row r="193" spans="1:13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  <c r="M193" s="1"/>
    </row>
    <row r="194" spans="1:13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  <c r="M194" s="1"/>
    </row>
    <row r="195" spans="1:13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  <c r="M195" s="1"/>
    </row>
    <row r="196" spans="1:13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5"/>
      <c r="M196" s="1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  <c r="M197" s="1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  <c r="M200" s="1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  <c r="M201" s="1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  <c r="M202" s="1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  <c r="M203" s="1"/>
    </row>
    <row r="204" spans="1:13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  <c r="M204" s="1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  <c r="M205" s="1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  <c r="M206" s="1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  <c r="M207" s="1"/>
    </row>
    <row r="208" spans="1:13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  <c r="M208" s="1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  <c r="M209" s="1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  <c r="M210" s="1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  <c r="M211" s="1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  <c r="M212" s="1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  <c r="M213" s="1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  <c r="M216" s="1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  <c r="M220" s="1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  <c r="M221" s="1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88"/>
      <c r="M222" s="1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  <c r="M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  <c r="M229" s="1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  <c r="M230" s="1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1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1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1"/>
      <c r="M235" s="1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1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1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1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1"/>
      <c r="M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1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1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1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1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1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1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1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1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1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1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1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1"/>
      <c r="M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1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1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21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21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21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21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21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21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21" s="2" customFormat="1" ht="16.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  <c r="N391" s="1"/>
      <c r="O391" s="1"/>
      <c r="P391" s="1"/>
      <c r="Q391" s="1"/>
      <c r="R391" s="1"/>
      <c r="S391" s="1"/>
      <c r="T391" s="1"/>
      <c r="U391" s="1"/>
    </row>
    <row r="392" spans="1:21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21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21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21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21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21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21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21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21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</row>
    <row r="417" spans="1:21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21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21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21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</row>
    <row r="421" spans="1:21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21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21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</row>
    <row r="424" spans="1:21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21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</row>
    <row r="426" spans="1:21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21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21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  <c r="N428" s="1"/>
      <c r="O428" s="1"/>
      <c r="P428" s="1"/>
      <c r="Q428" s="1"/>
      <c r="R428" s="1"/>
      <c r="S428" s="1"/>
      <c r="T428" s="1"/>
      <c r="U428" s="1"/>
    </row>
    <row r="429" spans="1:21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21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21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21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2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</row>
    <row r="466" spans="1:12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</row>
    <row r="467" spans="1:12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</row>
    <row r="468" spans="1:12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12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</row>
    <row r="470" spans="1:12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</row>
    <row r="471" spans="1:12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2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</row>
    <row r="473" spans="1:12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</row>
    <row r="474" spans="1:12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</row>
    <row r="475" spans="1:12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12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</row>
    <row r="477" spans="1:12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2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12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</row>
    <row r="480" spans="1:12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2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2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2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2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2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2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2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2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2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2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2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2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2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2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2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2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4.2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4.2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4.2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4.2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3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3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3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3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3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3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3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3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3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3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3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3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3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3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3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  <c r="M575" s="1"/>
    </row>
    <row r="576" spans="1:13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3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  <c r="M577" s="1"/>
    </row>
    <row r="578" spans="1:13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  <c r="M578" s="1"/>
    </row>
    <row r="579" spans="1:13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  <c r="M579" s="1"/>
    </row>
    <row r="580" spans="1:13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  <c r="M580" s="1"/>
    </row>
    <row r="581" spans="1:13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  <c r="M581" s="1"/>
    </row>
    <row r="582" spans="1:13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  <c r="M582" s="1"/>
    </row>
    <row r="583" spans="1:13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  <c r="M584" s="1"/>
    </row>
    <row r="585" spans="1:13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  <c r="M587" s="1"/>
    </row>
    <row r="588" spans="1:13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  <c r="M588" s="1"/>
    </row>
    <row r="589" spans="1:13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  <c r="M589" s="1"/>
    </row>
    <row r="590" spans="1:13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  <c r="M590" s="1"/>
    </row>
    <row r="591" spans="1:13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  <c r="M591" s="1"/>
    </row>
    <row r="592" spans="1:13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  <c r="M592" s="1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  <c r="M593" s="1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2" t="s">
        <v>46</v>
      </c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</row>
    <row r="729" spans="1:13" s="2" customFormat="1" ht="16.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</row>
    <row r="730" spans="1:13" s="2" customFormat="1" ht="16.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</row>
    <row r="731" spans="1:13" s="2" customFormat="1" ht="16.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.7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6.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6.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4.2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.7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212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2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</row>
    <row r="850" spans="1:12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2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2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2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2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2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2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2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2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2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2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2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2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2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2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3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3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3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3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3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3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3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3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3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3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3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3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3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3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3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  <c r="M1023" s="2" t="s">
        <v>42</v>
      </c>
    </row>
    <row r="1024" spans="1:13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3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3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3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3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  <c r="M1140" s="1"/>
    </row>
    <row r="1141" spans="1:13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3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3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3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3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3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3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  <c r="M1147" s="1"/>
    </row>
    <row r="1148" spans="1:13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  <c r="M1148" s="1"/>
    </row>
    <row r="1149" spans="1:13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3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  <c r="M1150" s="1"/>
    </row>
    <row r="1151" spans="1:13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  <c r="M1151" s="85"/>
    </row>
    <row r="1152" spans="1:13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3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3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3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3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3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3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3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3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3" ht="15" customHeight="1" x14ac:dyDescent="0.2">
      <c r="M1161" s="2"/>
    </row>
    <row r="1162" spans="1:13" ht="15" customHeight="1" x14ac:dyDescent="0.2">
      <c r="M1162" s="2"/>
    </row>
    <row r="1163" spans="1:13" ht="15" customHeight="1" x14ac:dyDescent="0.2"/>
    <row r="1164" spans="1:13" ht="15" customHeight="1" x14ac:dyDescent="0.2"/>
    <row r="1165" spans="1:13" ht="15" customHeight="1" x14ac:dyDescent="0.2"/>
    <row r="1166" spans="1:13" ht="15" customHeight="1" x14ac:dyDescent="0.2"/>
    <row r="1167" spans="1:13" ht="15" customHeight="1" x14ac:dyDescent="0.2"/>
    <row r="1168" spans="1:13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</sheetData>
  <sortState ref="A80:U117">
    <sortCondition ref="A80"/>
  </sortState>
  <mergeCells count="6">
    <mergeCell ref="A1:C1"/>
    <mergeCell ref="A58:C58"/>
    <mergeCell ref="A63:C63"/>
    <mergeCell ref="A73:C73"/>
    <mergeCell ref="A68:C68"/>
    <mergeCell ref="A42:C42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Normal="100" workbookViewId="0">
      <selection activeCell="A15" sqref="A15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86" t="s">
        <v>7</v>
      </c>
      <c r="B1" s="50"/>
      <c r="C1" s="35"/>
      <c r="D1" s="36"/>
      <c r="E1" s="37"/>
      <c r="F1" s="37"/>
      <c r="G1" s="35"/>
      <c r="H1" s="187"/>
      <c r="I1" s="89"/>
      <c r="J1" s="35"/>
      <c r="K1" s="192"/>
    </row>
    <row r="2" spans="1:11" ht="15" customHeight="1" x14ac:dyDescent="0.2">
      <c r="A2" s="168" t="s">
        <v>0</v>
      </c>
      <c r="B2" s="65" t="s">
        <v>1</v>
      </c>
      <c r="C2" s="101" t="s">
        <v>2</v>
      </c>
      <c r="D2" s="101" t="s">
        <v>3</v>
      </c>
      <c r="E2" s="66" t="s">
        <v>4</v>
      </c>
      <c r="F2" s="66" t="s">
        <v>5</v>
      </c>
      <c r="G2" s="101" t="s">
        <v>19</v>
      </c>
      <c r="H2" s="90"/>
      <c r="I2" s="130" t="s">
        <v>12</v>
      </c>
      <c r="J2" s="247" t="s">
        <v>6</v>
      </c>
      <c r="K2" s="249" t="s">
        <v>51</v>
      </c>
    </row>
    <row r="3" spans="1:11" ht="16.5" customHeight="1" x14ac:dyDescent="0.2">
      <c r="A3" s="221">
        <v>43936</v>
      </c>
      <c r="B3" s="76" t="s">
        <v>509</v>
      </c>
      <c r="C3" s="72" t="s">
        <v>510</v>
      </c>
      <c r="D3" s="77"/>
      <c r="E3" s="265"/>
      <c r="F3" s="123"/>
      <c r="G3" s="72" t="s">
        <v>511</v>
      </c>
      <c r="H3" s="215">
        <v>1</v>
      </c>
      <c r="I3" s="91">
        <v>1216</v>
      </c>
      <c r="J3" s="207">
        <v>39900</v>
      </c>
      <c r="K3" s="121">
        <v>2019</v>
      </c>
    </row>
    <row r="4" spans="1:11" ht="16.5" customHeight="1" x14ac:dyDescent="0.2">
      <c r="A4" s="264">
        <v>43936</v>
      </c>
      <c r="B4" s="76" t="s">
        <v>512</v>
      </c>
      <c r="C4" s="72" t="s">
        <v>513</v>
      </c>
      <c r="D4" s="77"/>
      <c r="E4" s="265"/>
      <c r="F4" s="123"/>
      <c r="G4" s="72" t="s">
        <v>511</v>
      </c>
      <c r="H4" s="215">
        <v>1</v>
      </c>
      <c r="I4" s="91">
        <v>1216</v>
      </c>
      <c r="J4" s="207">
        <v>39900</v>
      </c>
      <c r="K4" s="121">
        <v>2019</v>
      </c>
    </row>
    <row r="5" spans="1:11" ht="16.5" customHeight="1" x14ac:dyDescent="0.2">
      <c r="A5" s="264">
        <v>43937</v>
      </c>
      <c r="B5" s="76" t="s">
        <v>472</v>
      </c>
      <c r="C5" s="72" t="s">
        <v>473</v>
      </c>
      <c r="D5" s="77" t="s">
        <v>474</v>
      </c>
      <c r="E5" s="265"/>
      <c r="F5" s="123"/>
      <c r="G5" s="72" t="s">
        <v>475</v>
      </c>
      <c r="H5" s="215">
        <v>1</v>
      </c>
      <c r="I5" s="91"/>
      <c r="J5" s="207">
        <v>98000</v>
      </c>
      <c r="K5" s="121">
        <v>2018</v>
      </c>
    </row>
    <row r="6" spans="1:11" ht="16.5" customHeight="1" x14ac:dyDescent="0.2">
      <c r="A6" s="182"/>
      <c r="B6" s="46"/>
      <c r="C6" s="48"/>
      <c r="D6" s="47"/>
      <c r="E6" s="189"/>
      <c r="F6" s="190"/>
      <c r="G6" s="21" t="s">
        <v>13</v>
      </c>
      <c r="H6" s="191">
        <f>SUM(H3:H5)</f>
        <v>3</v>
      </c>
      <c r="I6" s="22">
        <f>SUM(I3:I5)</f>
        <v>2432</v>
      </c>
      <c r="J6" s="211">
        <f>SUM(J3:J5)</f>
        <v>177800</v>
      </c>
      <c r="K6" s="248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/>
    <row r="61" spans="11:11" ht="16.5" customHeight="1" x14ac:dyDescent="0.2">
      <c r="K61" s="81"/>
    </row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>
      <c r="K117" s="102"/>
    </row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3.5" customHeight="1" x14ac:dyDescent="0.2"/>
    <row r="209" ht="15" customHeight="1" x14ac:dyDescent="0.2"/>
  </sheetData>
  <sortState ref="A3:K5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2"/>
  <sheetViews>
    <sheetView zoomScaleNormal="100" workbookViewId="0">
      <selection activeCell="C34" sqref="C34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86" t="s">
        <v>22</v>
      </c>
      <c r="B1" s="50"/>
      <c r="C1" s="35"/>
      <c r="D1" s="37"/>
      <c r="E1" s="37"/>
      <c r="F1" s="187"/>
      <c r="G1" s="89"/>
      <c r="H1" s="35"/>
      <c r="I1" s="200"/>
      <c r="J1" s="200"/>
      <c r="K1" s="192"/>
    </row>
    <row r="2" spans="1:11" ht="18.75" customHeight="1" x14ac:dyDescent="0.2">
      <c r="A2" s="168" t="s">
        <v>0</v>
      </c>
      <c r="B2" s="65" t="s">
        <v>1</v>
      </c>
      <c r="C2" s="101" t="s">
        <v>2</v>
      </c>
      <c r="D2" s="101" t="s">
        <v>3</v>
      </c>
      <c r="E2" s="101" t="s">
        <v>8</v>
      </c>
      <c r="F2" s="96"/>
      <c r="G2" s="130" t="s">
        <v>29</v>
      </c>
      <c r="H2" s="101" t="s">
        <v>31</v>
      </c>
      <c r="I2" s="188" t="s">
        <v>6</v>
      </c>
      <c r="J2" s="201" t="s">
        <v>43</v>
      </c>
      <c r="K2" s="201" t="s">
        <v>44</v>
      </c>
    </row>
    <row r="3" spans="1:11" ht="15" customHeight="1" x14ac:dyDescent="0.2">
      <c r="A3" s="172">
        <v>43929</v>
      </c>
      <c r="B3" s="71" t="s">
        <v>220</v>
      </c>
      <c r="C3" s="72" t="s">
        <v>221</v>
      </c>
      <c r="D3" s="72" t="s">
        <v>222</v>
      </c>
      <c r="E3" s="72" t="s">
        <v>223</v>
      </c>
      <c r="F3" s="97">
        <v>1</v>
      </c>
      <c r="G3" s="75">
        <v>0</v>
      </c>
      <c r="H3" s="81">
        <v>0</v>
      </c>
      <c r="I3" s="193">
        <v>216929</v>
      </c>
      <c r="J3" s="202" t="s">
        <v>224</v>
      </c>
      <c r="K3" s="202" t="s">
        <v>225</v>
      </c>
    </row>
    <row r="4" spans="1:11" ht="15" customHeight="1" x14ac:dyDescent="0.2">
      <c r="A4" s="172">
        <v>43928</v>
      </c>
      <c r="B4" s="71" t="s">
        <v>226</v>
      </c>
      <c r="C4" s="72" t="s">
        <v>227</v>
      </c>
      <c r="D4" s="72" t="s">
        <v>69</v>
      </c>
      <c r="E4" s="72" t="s">
        <v>228</v>
      </c>
      <c r="F4" s="97">
        <v>1</v>
      </c>
      <c r="G4" s="75">
        <v>477</v>
      </c>
      <c r="H4" s="81">
        <v>159</v>
      </c>
      <c r="I4" s="193">
        <v>272000</v>
      </c>
      <c r="J4" s="202" t="s">
        <v>229</v>
      </c>
      <c r="K4" s="202" t="s">
        <v>230</v>
      </c>
    </row>
    <row r="5" spans="1:11" ht="15" customHeight="1" x14ac:dyDescent="0.2">
      <c r="A5" s="172">
        <v>43928</v>
      </c>
      <c r="B5" s="71" t="s">
        <v>231</v>
      </c>
      <c r="C5" s="72" t="s">
        <v>232</v>
      </c>
      <c r="D5" s="72"/>
      <c r="E5" s="72" t="s">
        <v>233</v>
      </c>
      <c r="F5" s="97">
        <v>1</v>
      </c>
      <c r="G5" s="75">
        <v>24065</v>
      </c>
      <c r="H5" s="81">
        <v>0</v>
      </c>
      <c r="I5" s="193">
        <v>4500000</v>
      </c>
      <c r="J5" s="202" t="s">
        <v>234</v>
      </c>
      <c r="K5" s="202" t="s">
        <v>235</v>
      </c>
    </row>
    <row r="6" spans="1:11" ht="15" customHeight="1" x14ac:dyDescent="0.2">
      <c r="A6" s="172">
        <v>43937</v>
      </c>
      <c r="B6" s="71" t="s">
        <v>272</v>
      </c>
      <c r="C6" s="72" t="s">
        <v>273</v>
      </c>
      <c r="D6" s="72" t="s">
        <v>274</v>
      </c>
      <c r="E6" s="72" t="s">
        <v>275</v>
      </c>
      <c r="F6" s="97">
        <v>1</v>
      </c>
      <c r="G6" s="75">
        <v>0</v>
      </c>
      <c r="H6" s="81">
        <v>0</v>
      </c>
      <c r="I6" s="193">
        <v>14000</v>
      </c>
      <c r="J6" s="202" t="s">
        <v>276</v>
      </c>
      <c r="K6" s="202" t="s">
        <v>277</v>
      </c>
    </row>
    <row r="7" spans="1:11" ht="15" customHeight="1" x14ac:dyDescent="0.2">
      <c r="A7" s="172">
        <v>43941</v>
      </c>
      <c r="B7" s="71" t="s">
        <v>316</v>
      </c>
      <c r="C7" s="72" t="s">
        <v>317</v>
      </c>
      <c r="D7" s="72"/>
      <c r="E7" s="72" t="s">
        <v>318</v>
      </c>
      <c r="F7" s="97">
        <v>1</v>
      </c>
      <c r="G7" s="75" t="s">
        <v>319</v>
      </c>
      <c r="H7" s="81">
        <v>0</v>
      </c>
      <c r="I7" s="193">
        <v>8500</v>
      </c>
      <c r="J7" s="202" t="s">
        <v>320</v>
      </c>
      <c r="K7" s="202" t="s">
        <v>318</v>
      </c>
    </row>
    <row r="8" spans="1:11" ht="15" customHeight="1" x14ac:dyDescent="0.2">
      <c r="A8" s="172">
        <v>43943</v>
      </c>
      <c r="B8" s="71" t="s">
        <v>362</v>
      </c>
      <c r="C8" s="72" t="s">
        <v>363</v>
      </c>
      <c r="D8" s="72" t="s">
        <v>364</v>
      </c>
      <c r="E8" s="72" t="s">
        <v>365</v>
      </c>
      <c r="F8" s="97">
        <v>1</v>
      </c>
      <c r="G8" s="75">
        <v>2381</v>
      </c>
      <c r="H8" s="81">
        <v>31</v>
      </c>
      <c r="I8" s="193">
        <v>1300000</v>
      </c>
      <c r="J8" s="202" t="s">
        <v>366</v>
      </c>
      <c r="K8" s="202" t="s">
        <v>367</v>
      </c>
    </row>
    <row r="9" spans="1:11" ht="15" customHeight="1" x14ac:dyDescent="0.2">
      <c r="A9" s="172">
        <v>43943</v>
      </c>
      <c r="B9" s="71" t="s">
        <v>371</v>
      </c>
      <c r="C9" s="72" t="s">
        <v>372</v>
      </c>
      <c r="D9" s="72" t="s">
        <v>373</v>
      </c>
      <c r="E9" s="72" t="s">
        <v>374</v>
      </c>
      <c r="F9" s="97">
        <v>1</v>
      </c>
      <c r="G9" s="75">
        <v>0</v>
      </c>
      <c r="H9" s="81">
        <v>0</v>
      </c>
      <c r="I9" s="193">
        <v>545000</v>
      </c>
      <c r="J9" s="202" t="s">
        <v>375</v>
      </c>
      <c r="K9" s="202" t="s">
        <v>376</v>
      </c>
    </row>
    <row r="10" spans="1:11" ht="15" customHeight="1" x14ac:dyDescent="0.2">
      <c r="A10" s="172">
        <v>43944</v>
      </c>
      <c r="B10" s="71" t="s">
        <v>338</v>
      </c>
      <c r="C10" s="72" t="s">
        <v>339</v>
      </c>
      <c r="D10" s="72" t="s">
        <v>340</v>
      </c>
      <c r="E10" s="72" t="s">
        <v>341</v>
      </c>
      <c r="F10" s="97">
        <v>1</v>
      </c>
      <c r="G10" s="75">
        <v>6985</v>
      </c>
      <c r="H10" s="81">
        <v>1861</v>
      </c>
      <c r="I10" s="193">
        <v>1200000</v>
      </c>
      <c r="J10" s="202" t="s">
        <v>342</v>
      </c>
      <c r="K10" s="202" t="s">
        <v>343</v>
      </c>
    </row>
    <row r="11" spans="1:11" ht="15" customHeight="1" x14ac:dyDescent="0.2">
      <c r="A11" s="172">
        <v>43949</v>
      </c>
      <c r="B11" s="71" t="s">
        <v>536</v>
      </c>
      <c r="C11" s="72" t="s">
        <v>537</v>
      </c>
      <c r="D11" s="72" t="s">
        <v>538</v>
      </c>
      <c r="E11" s="72" t="s">
        <v>539</v>
      </c>
      <c r="F11" s="97">
        <v>1</v>
      </c>
      <c r="G11" s="75">
        <v>0</v>
      </c>
      <c r="H11" s="81">
        <v>0</v>
      </c>
      <c r="I11" s="193">
        <v>9900</v>
      </c>
      <c r="J11" s="202" t="s">
        <v>540</v>
      </c>
      <c r="K11" s="202" t="s">
        <v>541</v>
      </c>
    </row>
    <row r="12" spans="1:11" ht="15" customHeight="1" x14ac:dyDescent="0.2">
      <c r="A12" s="182"/>
      <c r="B12" s="46"/>
      <c r="C12" s="48"/>
      <c r="D12" s="51"/>
      <c r="E12" s="21" t="s">
        <v>13</v>
      </c>
      <c r="F12" s="22">
        <f>SUM(F3:F11)</f>
        <v>9</v>
      </c>
      <c r="G12" s="22">
        <f>SUM(G3:G11)</f>
        <v>33908</v>
      </c>
      <c r="H12" s="134">
        <f>SUM(H3:H11)</f>
        <v>2051</v>
      </c>
      <c r="I12" s="194">
        <f>SUM(I3:I11)</f>
        <v>8066329</v>
      </c>
      <c r="J12" s="203"/>
      <c r="K12" s="204"/>
    </row>
    <row r="13" spans="1:11" ht="15" customHeight="1" x14ac:dyDescent="0.25">
      <c r="A13" s="195" t="s">
        <v>16</v>
      </c>
      <c r="B13" s="50"/>
      <c r="C13" s="52"/>
      <c r="D13" s="53"/>
      <c r="E13" s="53"/>
      <c r="F13" s="54"/>
      <c r="G13" s="98"/>
      <c r="H13" s="35"/>
      <c r="I13" s="200"/>
      <c r="J13" s="200"/>
      <c r="K13" s="192"/>
    </row>
    <row r="14" spans="1:11" ht="15" customHeight="1" x14ac:dyDescent="0.2">
      <c r="A14" s="168" t="s">
        <v>0</v>
      </c>
      <c r="B14" s="65" t="s">
        <v>1</v>
      </c>
      <c r="C14" s="101" t="s">
        <v>2</v>
      </c>
      <c r="D14" s="101" t="s">
        <v>3</v>
      </c>
      <c r="E14" s="101" t="s">
        <v>8</v>
      </c>
      <c r="F14" s="96"/>
      <c r="G14" s="130" t="s">
        <v>29</v>
      </c>
      <c r="H14" s="101" t="s">
        <v>31</v>
      </c>
      <c r="I14" s="188" t="s">
        <v>6</v>
      </c>
      <c r="J14" s="201" t="s">
        <v>43</v>
      </c>
      <c r="K14" s="201" t="s">
        <v>44</v>
      </c>
    </row>
    <row r="15" spans="1:11" ht="15" customHeight="1" x14ac:dyDescent="0.2">
      <c r="A15" s="216">
        <v>43924</v>
      </c>
      <c r="B15" s="217" t="s">
        <v>154</v>
      </c>
      <c r="C15" s="218" t="s">
        <v>155</v>
      </c>
      <c r="D15" s="218" t="s">
        <v>156</v>
      </c>
      <c r="E15" s="218" t="s">
        <v>157</v>
      </c>
      <c r="F15" s="97">
        <v>1</v>
      </c>
      <c r="G15" s="214">
        <v>21000</v>
      </c>
      <c r="H15" s="120">
        <v>0</v>
      </c>
      <c r="I15" s="193">
        <v>265013</v>
      </c>
      <c r="J15" s="202" t="s">
        <v>158</v>
      </c>
      <c r="K15" s="202" t="s">
        <v>159</v>
      </c>
    </row>
    <row r="16" spans="1:11" ht="15" customHeight="1" x14ac:dyDescent="0.2">
      <c r="A16" s="172">
        <v>43924</v>
      </c>
      <c r="B16" s="71" t="s">
        <v>160</v>
      </c>
      <c r="C16" s="72" t="s">
        <v>161</v>
      </c>
      <c r="D16" s="72"/>
      <c r="E16" s="72" t="s">
        <v>157</v>
      </c>
      <c r="F16" s="97">
        <v>1</v>
      </c>
      <c r="G16" s="75">
        <v>550000</v>
      </c>
      <c r="H16" s="120">
        <v>0</v>
      </c>
      <c r="I16" s="193">
        <v>644341</v>
      </c>
      <c r="J16" s="202" t="s">
        <v>158</v>
      </c>
      <c r="K16" s="202" t="s">
        <v>159</v>
      </c>
    </row>
    <row r="17" spans="1:12" ht="15" customHeight="1" x14ac:dyDescent="0.2">
      <c r="A17" s="172">
        <v>43927</v>
      </c>
      <c r="B17" s="71" t="s">
        <v>169</v>
      </c>
      <c r="C17" s="72" t="s">
        <v>170</v>
      </c>
      <c r="D17" s="72" t="s">
        <v>69</v>
      </c>
      <c r="E17" s="72" t="s">
        <v>171</v>
      </c>
      <c r="F17" s="97">
        <v>1</v>
      </c>
      <c r="G17" s="75">
        <v>1700</v>
      </c>
      <c r="H17" s="120">
        <v>0</v>
      </c>
      <c r="I17" s="193">
        <v>1500</v>
      </c>
      <c r="J17" s="202" t="s">
        <v>172</v>
      </c>
      <c r="K17" s="202" t="s">
        <v>173</v>
      </c>
    </row>
    <row r="18" spans="1:12" ht="15" customHeight="1" x14ac:dyDescent="0.2">
      <c r="A18" s="172">
        <v>43927</v>
      </c>
      <c r="B18" s="71" t="s">
        <v>214</v>
      </c>
      <c r="C18" s="72" t="s">
        <v>215</v>
      </c>
      <c r="D18" s="72" t="s">
        <v>216</v>
      </c>
      <c r="E18" s="72" t="s">
        <v>217</v>
      </c>
      <c r="F18" s="97">
        <v>1</v>
      </c>
      <c r="G18" s="75">
        <v>0</v>
      </c>
      <c r="H18" s="120">
        <v>0</v>
      </c>
      <c r="I18" s="193">
        <v>47000</v>
      </c>
      <c r="J18" s="202" t="s">
        <v>218</v>
      </c>
      <c r="K18" s="202" t="s">
        <v>219</v>
      </c>
    </row>
    <row r="19" spans="1:12" ht="15" customHeight="1" x14ac:dyDescent="0.2">
      <c r="A19" s="172">
        <v>43928</v>
      </c>
      <c r="B19" s="71" t="s">
        <v>174</v>
      </c>
      <c r="C19" s="72" t="s">
        <v>175</v>
      </c>
      <c r="D19" s="72" t="s">
        <v>176</v>
      </c>
      <c r="E19" s="72" t="s">
        <v>177</v>
      </c>
      <c r="F19" s="97">
        <v>1</v>
      </c>
      <c r="G19" s="75">
        <v>0</v>
      </c>
      <c r="H19" s="120">
        <v>0</v>
      </c>
      <c r="I19" s="193">
        <v>10000</v>
      </c>
      <c r="J19" s="202" t="s">
        <v>178</v>
      </c>
      <c r="K19" s="202" t="s">
        <v>179</v>
      </c>
    </row>
    <row r="20" spans="1:12" ht="15" customHeight="1" x14ac:dyDescent="0.2">
      <c r="A20" s="172">
        <v>43936</v>
      </c>
      <c r="B20" s="71" t="s">
        <v>460</v>
      </c>
      <c r="C20" s="72" t="s">
        <v>461</v>
      </c>
      <c r="D20" s="72" t="s">
        <v>462</v>
      </c>
      <c r="E20" s="72" t="s">
        <v>463</v>
      </c>
      <c r="F20" s="97">
        <v>1</v>
      </c>
      <c r="G20" s="75">
        <v>0</v>
      </c>
      <c r="H20" s="120">
        <v>0</v>
      </c>
      <c r="I20" s="193">
        <v>37501</v>
      </c>
      <c r="J20" s="202" t="s">
        <v>464</v>
      </c>
      <c r="K20" s="202" t="s">
        <v>465</v>
      </c>
    </row>
    <row r="21" spans="1:12" ht="15" customHeight="1" x14ac:dyDescent="0.2">
      <c r="A21" s="172">
        <v>43936</v>
      </c>
      <c r="B21" s="71" t="s">
        <v>466</v>
      </c>
      <c r="C21" s="72" t="s">
        <v>467</v>
      </c>
      <c r="D21" s="72" t="s">
        <v>468</v>
      </c>
      <c r="E21" s="72" t="s">
        <v>469</v>
      </c>
      <c r="F21" s="97">
        <v>1</v>
      </c>
      <c r="G21" s="75">
        <v>0</v>
      </c>
      <c r="H21" s="120">
        <v>0</v>
      </c>
      <c r="I21" s="193">
        <v>32740</v>
      </c>
      <c r="J21" s="202" t="s">
        <v>470</v>
      </c>
      <c r="K21" s="202" t="s">
        <v>471</v>
      </c>
      <c r="L21" s="253"/>
    </row>
    <row r="22" spans="1:12" ht="15" customHeight="1" x14ac:dyDescent="0.2">
      <c r="A22" s="172">
        <v>43936</v>
      </c>
      <c r="B22" s="71" t="s">
        <v>519</v>
      </c>
      <c r="C22" s="72" t="s">
        <v>520</v>
      </c>
      <c r="D22" s="72"/>
      <c r="E22" s="72" t="s">
        <v>463</v>
      </c>
      <c r="F22" s="97">
        <v>1</v>
      </c>
      <c r="G22" s="75">
        <v>0</v>
      </c>
      <c r="H22" s="120">
        <v>0</v>
      </c>
      <c r="I22" s="193">
        <v>20774</v>
      </c>
      <c r="J22" s="202" t="s">
        <v>464</v>
      </c>
      <c r="K22" s="202" t="s">
        <v>465</v>
      </c>
    </row>
    <row r="23" spans="1:12" ht="15" customHeight="1" x14ac:dyDescent="0.2">
      <c r="A23" s="172">
        <v>43937</v>
      </c>
      <c r="B23" s="71" t="s">
        <v>278</v>
      </c>
      <c r="C23" s="72" t="s">
        <v>279</v>
      </c>
      <c r="D23" s="72" t="s">
        <v>280</v>
      </c>
      <c r="E23" s="72" t="s">
        <v>281</v>
      </c>
      <c r="F23" s="97">
        <v>1</v>
      </c>
      <c r="G23" s="75">
        <v>4800</v>
      </c>
      <c r="H23" s="120">
        <v>0</v>
      </c>
      <c r="I23" s="193">
        <v>15000</v>
      </c>
      <c r="J23" s="202" t="s">
        <v>282</v>
      </c>
      <c r="K23" s="202" t="s">
        <v>283</v>
      </c>
    </row>
    <row r="24" spans="1:12" ht="15" customHeight="1" x14ac:dyDescent="0.2">
      <c r="A24" s="170">
        <v>43941</v>
      </c>
      <c r="B24" s="79" t="s">
        <v>432</v>
      </c>
      <c r="C24" s="73" t="s">
        <v>433</v>
      </c>
      <c r="D24" s="73" t="s">
        <v>434</v>
      </c>
      <c r="E24" s="73" t="s">
        <v>435</v>
      </c>
      <c r="F24" s="319">
        <v>1</v>
      </c>
      <c r="G24" s="198">
        <v>0</v>
      </c>
      <c r="H24" s="198">
        <v>13780</v>
      </c>
      <c r="I24" s="320">
        <v>240000</v>
      </c>
      <c r="J24" s="317" t="s">
        <v>158</v>
      </c>
      <c r="K24" s="318" t="s">
        <v>434</v>
      </c>
      <c r="L24" s="321"/>
    </row>
    <row r="25" spans="1:12" ht="15" customHeight="1" x14ac:dyDescent="0.2">
      <c r="A25" s="172">
        <v>43950</v>
      </c>
      <c r="B25" s="71" t="s">
        <v>549</v>
      </c>
      <c r="C25" s="72" t="s">
        <v>550</v>
      </c>
      <c r="D25" s="72" t="s">
        <v>164</v>
      </c>
      <c r="E25" s="72" t="s">
        <v>551</v>
      </c>
      <c r="F25" s="97">
        <v>1</v>
      </c>
      <c r="G25" s="75">
        <v>0</v>
      </c>
      <c r="H25" s="120">
        <v>3200</v>
      </c>
      <c r="I25" s="193">
        <v>26000</v>
      </c>
      <c r="J25" s="202" t="s">
        <v>158</v>
      </c>
      <c r="K25" s="202" t="s">
        <v>552</v>
      </c>
    </row>
    <row r="26" spans="1:12" ht="15" customHeight="1" x14ac:dyDescent="0.2">
      <c r="A26" s="172">
        <v>43950</v>
      </c>
      <c r="B26" s="71" t="s">
        <v>553</v>
      </c>
      <c r="C26" s="72" t="s">
        <v>554</v>
      </c>
      <c r="D26" s="72" t="s">
        <v>538</v>
      </c>
      <c r="E26" s="72" t="s">
        <v>555</v>
      </c>
      <c r="F26" s="97">
        <v>1</v>
      </c>
      <c r="G26" s="75">
        <v>0</v>
      </c>
      <c r="H26" s="120">
        <v>0</v>
      </c>
      <c r="I26" s="193">
        <v>31200</v>
      </c>
      <c r="J26" s="202" t="s">
        <v>556</v>
      </c>
      <c r="K26" s="202" t="s">
        <v>557</v>
      </c>
    </row>
    <row r="27" spans="1:12" ht="15" customHeight="1" x14ac:dyDescent="0.2">
      <c r="A27" s="182"/>
      <c r="B27" s="46"/>
      <c r="C27" s="48"/>
      <c r="D27" s="189"/>
      <c r="E27" s="21" t="s">
        <v>13</v>
      </c>
      <c r="F27" s="22">
        <f>SUM(F15:F26)</f>
        <v>12</v>
      </c>
      <c r="G27" s="22">
        <f>SUM(G15:G26)</f>
        <v>577500</v>
      </c>
      <c r="H27" s="134">
        <f>SUM(H15:H26)</f>
        <v>16980</v>
      </c>
      <c r="I27" s="194">
        <f>SUM(I15:I26)</f>
        <v>1371069</v>
      </c>
      <c r="J27" s="203"/>
      <c r="K27" s="204"/>
    </row>
    <row r="28" spans="1:12" ht="15" customHeight="1" x14ac:dyDescent="0.2">
      <c r="A28" s="1"/>
      <c r="B28" s="1"/>
      <c r="C28" s="1"/>
      <c r="D28" s="1"/>
      <c r="E28" s="1"/>
      <c r="F28" s="1"/>
      <c r="G28" s="1"/>
      <c r="H28" s="1"/>
    </row>
    <row r="29" spans="1:12" ht="15" customHeight="1" x14ac:dyDescent="0.2"/>
    <row r="30" spans="1:12" ht="15" customHeight="1" x14ac:dyDescent="0.2"/>
    <row r="31" spans="1:12" ht="15" customHeight="1" x14ac:dyDescent="0.2"/>
    <row r="32" spans="1:1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0:10" ht="15" customHeight="1" x14ac:dyDescent="0.2"/>
    <row r="82" spans="10:10" ht="15" customHeight="1" x14ac:dyDescent="0.2">
      <c r="J82" s="124"/>
    </row>
    <row r="83" spans="10:10" ht="15" customHeight="1" x14ac:dyDescent="0.2"/>
    <row r="84" spans="10:10" ht="15" customHeight="1" x14ac:dyDescent="0.2"/>
    <row r="85" spans="10:10" ht="15" customHeight="1" x14ac:dyDescent="0.2"/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>
      <c r="J94" s="1" t="s">
        <v>41</v>
      </c>
    </row>
    <row r="95" spans="10:10" ht="15" customHeight="1" x14ac:dyDescent="0.2"/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21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</sheetData>
  <sortState ref="A21:L30">
    <sortCondition ref="A21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0"/>
  <sheetViews>
    <sheetView topLeftCell="A29" workbookViewId="0">
      <pane ySplit="300" activePane="bottomLeft"/>
      <selection activeCell="A29" sqref="A1:XFD1048576"/>
      <selection pane="bottomLeft" activeCell="L16" sqref="L16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8" ht="16.5" thickTop="1" x14ac:dyDescent="0.25">
      <c r="A1" s="139" t="s">
        <v>28</v>
      </c>
      <c r="B1" s="140"/>
      <c r="C1" s="135"/>
      <c r="D1" s="141"/>
      <c r="E1" s="142"/>
      <c r="F1" s="136"/>
      <c r="G1" s="143"/>
      <c r="H1" s="144"/>
    </row>
    <row r="2" spans="1:8" ht="15.75" customHeight="1" x14ac:dyDescent="0.2">
      <c r="A2" s="137" t="s">
        <v>0</v>
      </c>
      <c r="B2" s="65" t="s">
        <v>1</v>
      </c>
      <c r="C2" s="101" t="s">
        <v>2</v>
      </c>
      <c r="D2" s="101" t="s">
        <v>3</v>
      </c>
      <c r="E2" s="101" t="s">
        <v>8</v>
      </c>
      <c r="F2" s="92"/>
      <c r="G2" s="107"/>
      <c r="H2" s="145" t="s">
        <v>6</v>
      </c>
    </row>
    <row r="3" spans="1:8" ht="14.25" customHeight="1" x14ac:dyDescent="0.2">
      <c r="A3" s="138">
        <v>43922</v>
      </c>
      <c r="B3" s="79" t="s">
        <v>71</v>
      </c>
      <c r="C3" s="80" t="s">
        <v>72</v>
      </c>
      <c r="D3" s="80" t="s">
        <v>73</v>
      </c>
      <c r="E3" s="80" t="s">
        <v>74</v>
      </c>
      <c r="F3" s="219">
        <v>1</v>
      </c>
      <c r="G3" s="120"/>
      <c r="H3" s="220">
        <v>35000</v>
      </c>
    </row>
    <row r="4" spans="1:8" ht="14.25" customHeight="1" x14ac:dyDescent="0.2">
      <c r="A4" s="138">
        <v>43922</v>
      </c>
      <c r="B4" s="79" t="s">
        <v>79</v>
      </c>
      <c r="C4" s="80" t="s">
        <v>80</v>
      </c>
      <c r="D4" s="80" t="s">
        <v>81</v>
      </c>
      <c r="E4" s="80" t="s">
        <v>82</v>
      </c>
      <c r="F4" s="219">
        <v>1</v>
      </c>
      <c r="G4" s="120"/>
      <c r="H4" s="220">
        <v>76575</v>
      </c>
    </row>
    <row r="5" spans="1:8" ht="14.25" customHeight="1" x14ac:dyDescent="0.2">
      <c r="A5" s="138">
        <v>43928</v>
      </c>
      <c r="B5" s="79" t="s">
        <v>205</v>
      </c>
      <c r="C5" s="80" t="s">
        <v>206</v>
      </c>
      <c r="D5" s="80"/>
      <c r="E5" s="80" t="s">
        <v>207</v>
      </c>
      <c r="F5" s="219">
        <v>1</v>
      </c>
      <c r="G5" s="120"/>
      <c r="H5" s="220">
        <v>44000</v>
      </c>
    </row>
    <row r="6" spans="1:8" ht="14.25" customHeight="1" x14ac:dyDescent="0.2">
      <c r="A6" s="138">
        <v>43945</v>
      </c>
      <c r="B6" s="79" t="s">
        <v>333</v>
      </c>
      <c r="C6" s="80" t="s">
        <v>334</v>
      </c>
      <c r="D6" s="80" t="s">
        <v>164</v>
      </c>
      <c r="E6" s="80" t="s">
        <v>74</v>
      </c>
      <c r="F6" s="219">
        <v>1</v>
      </c>
      <c r="G6" s="120"/>
      <c r="H6" s="220">
        <v>60000</v>
      </c>
    </row>
    <row r="7" spans="1:8" ht="14.25" customHeight="1" x14ac:dyDescent="0.2">
      <c r="A7" s="138">
        <v>43951</v>
      </c>
      <c r="B7" s="79" t="s">
        <v>597</v>
      </c>
      <c r="C7" s="80" t="s">
        <v>598</v>
      </c>
      <c r="D7" s="80"/>
      <c r="E7" s="80" t="s">
        <v>599</v>
      </c>
      <c r="F7" s="219">
        <v>1</v>
      </c>
      <c r="G7" s="120"/>
      <c r="H7" s="220">
        <v>25000</v>
      </c>
    </row>
    <row r="8" spans="1:8" ht="14.25" customHeight="1" x14ac:dyDescent="0.2">
      <c r="A8" s="146"/>
      <c r="B8" s="63"/>
      <c r="C8" s="64"/>
      <c r="D8" s="64"/>
      <c r="E8" s="23" t="s">
        <v>13</v>
      </c>
      <c r="F8" s="94">
        <f>SUM(F3:F7)</f>
        <v>5</v>
      </c>
      <c r="G8" s="83"/>
      <c r="H8" s="147">
        <f>SUM(H3:H7)</f>
        <v>240575</v>
      </c>
    </row>
    <row r="9" spans="1:8" ht="14.25" customHeight="1" x14ac:dyDescent="0.25">
      <c r="A9" s="327" t="s">
        <v>26</v>
      </c>
      <c r="B9" s="323"/>
      <c r="C9" s="39"/>
      <c r="D9" s="39"/>
      <c r="E9" s="39"/>
      <c r="F9" s="93"/>
      <c r="G9" s="95"/>
      <c r="H9" s="148"/>
    </row>
    <row r="10" spans="1:8" ht="15.75" customHeight="1" x14ac:dyDescent="0.2">
      <c r="A10" s="137" t="s">
        <v>0</v>
      </c>
      <c r="B10" s="65" t="s">
        <v>1</v>
      </c>
      <c r="C10" s="101" t="s">
        <v>2</v>
      </c>
      <c r="D10" s="101" t="s">
        <v>3</v>
      </c>
      <c r="E10" s="101" t="s">
        <v>8</v>
      </c>
      <c r="F10" s="92"/>
      <c r="G10" s="115" t="s">
        <v>12</v>
      </c>
      <c r="H10" s="149" t="s">
        <v>27</v>
      </c>
    </row>
    <row r="11" spans="1:8" ht="15.75" customHeight="1" x14ac:dyDescent="0.2">
      <c r="A11" s="221">
        <v>43922</v>
      </c>
      <c r="B11" s="76" t="s">
        <v>125</v>
      </c>
      <c r="C11" s="72" t="s">
        <v>126</v>
      </c>
      <c r="D11" s="77"/>
      <c r="E11" s="78" t="s">
        <v>127</v>
      </c>
      <c r="F11" s="123">
        <v>1</v>
      </c>
      <c r="G11" s="99">
        <v>71</v>
      </c>
      <c r="H11" s="150" t="s">
        <v>128</v>
      </c>
    </row>
    <row r="12" spans="1:8" ht="15.75" customHeight="1" x14ac:dyDescent="0.2">
      <c r="A12" s="221">
        <v>43923</v>
      </c>
      <c r="B12" s="76" t="s">
        <v>129</v>
      </c>
      <c r="C12" s="72" t="s">
        <v>130</v>
      </c>
      <c r="D12" s="77" t="s">
        <v>131</v>
      </c>
      <c r="E12" s="78" t="s">
        <v>132</v>
      </c>
      <c r="F12" s="123">
        <v>1</v>
      </c>
      <c r="G12" s="99">
        <v>25</v>
      </c>
      <c r="H12" s="150" t="s">
        <v>133</v>
      </c>
    </row>
    <row r="13" spans="1:8" ht="15.75" customHeight="1" x14ac:dyDescent="0.2">
      <c r="A13" s="221">
        <v>43923</v>
      </c>
      <c r="B13" s="76" t="s">
        <v>134</v>
      </c>
      <c r="C13" s="72" t="s">
        <v>130</v>
      </c>
      <c r="D13" s="77" t="s">
        <v>131</v>
      </c>
      <c r="E13" s="78" t="s">
        <v>132</v>
      </c>
      <c r="F13" s="123">
        <v>1</v>
      </c>
      <c r="G13" s="99">
        <v>25</v>
      </c>
      <c r="H13" s="150" t="s">
        <v>128</v>
      </c>
    </row>
    <row r="14" spans="1:8" ht="15.75" customHeight="1" x14ac:dyDescent="0.2">
      <c r="A14" s="221">
        <v>43923</v>
      </c>
      <c r="B14" s="76" t="s">
        <v>135</v>
      </c>
      <c r="C14" s="72" t="s">
        <v>130</v>
      </c>
      <c r="D14" s="77" t="s">
        <v>131</v>
      </c>
      <c r="E14" s="78" t="s">
        <v>132</v>
      </c>
      <c r="F14" s="123">
        <v>1</v>
      </c>
      <c r="G14" s="99">
        <v>25</v>
      </c>
      <c r="H14" s="150" t="s">
        <v>128</v>
      </c>
    </row>
    <row r="15" spans="1:8" ht="15.75" customHeight="1" x14ac:dyDescent="0.2">
      <c r="A15" s="221">
        <v>43923</v>
      </c>
      <c r="B15" s="76" t="s">
        <v>136</v>
      </c>
      <c r="C15" s="72" t="s">
        <v>130</v>
      </c>
      <c r="D15" s="77" t="s">
        <v>131</v>
      </c>
      <c r="E15" s="78" t="s">
        <v>132</v>
      </c>
      <c r="F15" s="123">
        <v>1</v>
      </c>
      <c r="G15" s="99">
        <v>25</v>
      </c>
      <c r="H15" s="150" t="s">
        <v>128</v>
      </c>
    </row>
    <row r="16" spans="1:8" ht="15.75" customHeight="1" x14ac:dyDescent="0.2">
      <c r="A16" s="221">
        <v>43923</v>
      </c>
      <c r="B16" s="76" t="s">
        <v>137</v>
      </c>
      <c r="C16" s="72" t="s">
        <v>138</v>
      </c>
      <c r="D16" s="77" t="s">
        <v>142</v>
      </c>
      <c r="E16" s="78" t="s">
        <v>132</v>
      </c>
      <c r="F16" s="123">
        <v>1</v>
      </c>
      <c r="G16" s="99">
        <v>0</v>
      </c>
      <c r="H16" s="150" t="s">
        <v>139</v>
      </c>
    </row>
    <row r="17" spans="1:9" ht="15.75" customHeight="1" x14ac:dyDescent="0.2">
      <c r="A17" s="221">
        <v>43923</v>
      </c>
      <c r="B17" s="76" t="s">
        <v>140</v>
      </c>
      <c r="C17" s="72" t="s">
        <v>138</v>
      </c>
      <c r="D17" s="77" t="s">
        <v>142</v>
      </c>
      <c r="E17" s="78" t="s">
        <v>132</v>
      </c>
      <c r="F17" s="123">
        <v>1</v>
      </c>
      <c r="G17" s="99">
        <v>0</v>
      </c>
      <c r="H17" s="150" t="s">
        <v>139</v>
      </c>
    </row>
    <row r="18" spans="1:9" ht="15.75" customHeight="1" x14ac:dyDescent="0.2">
      <c r="A18" s="221">
        <v>43923</v>
      </c>
      <c r="B18" s="76" t="s">
        <v>141</v>
      </c>
      <c r="C18" s="72" t="s">
        <v>138</v>
      </c>
      <c r="D18" s="77" t="s">
        <v>142</v>
      </c>
      <c r="E18" s="78" t="s">
        <v>132</v>
      </c>
      <c r="F18" s="123">
        <v>1</v>
      </c>
      <c r="G18" s="99">
        <v>25</v>
      </c>
      <c r="H18" s="150" t="s">
        <v>128</v>
      </c>
    </row>
    <row r="19" spans="1:9" ht="15.75" customHeight="1" x14ac:dyDescent="0.2">
      <c r="A19" s="221">
        <v>43923</v>
      </c>
      <c r="B19" s="76" t="s">
        <v>143</v>
      </c>
      <c r="C19" s="72" t="s">
        <v>138</v>
      </c>
      <c r="D19" s="77" t="s">
        <v>142</v>
      </c>
      <c r="E19" s="78" t="s">
        <v>132</v>
      </c>
      <c r="F19" s="123">
        <v>1</v>
      </c>
      <c r="G19" s="99">
        <v>25</v>
      </c>
      <c r="H19" s="150" t="s">
        <v>128</v>
      </c>
    </row>
    <row r="20" spans="1:9" ht="15.75" customHeight="1" x14ac:dyDescent="0.2">
      <c r="A20" s="221">
        <v>43923</v>
      </c>
      <c r="B20" s="76" t="s">
        <v>144</v>
      </c>
      <c r="C20" s="72" t="s">
        <v>145</v>
      </c>
      <c r="D20" s="77" t="s">
        <v>146</v>
      </c>
      <c r="E20" s="78" t="s">
        <v>147</v>
      </c>
      <c r="F20" s="123">
        <v>1</v>
      </c>
      <c r="G20" s="99">
        <v>21</v>
      </c>
      <c r="H20" s="150" t="s">
        <v>148</v>
      </c>
    </row>
    <row r="21" spans="1:9" ht="15.75" customHeight="1" x14ac:dyDescent="0.2">
      <c r="A21" s="221">
        <v>43929</v>
      </c>
      <c r="B21" s="76" t="s">
        <v>188</v>
      </c>
      <c r="C21" s="72" t="s">
        <v>189</v>
      </c>
      <c r="D21" s="77" t="s">
        <v>190</v>
      </c>
      <c r="E21" s="78" t="s">
        <v>127</v>
      </c>
      <c r="F21" s="123">
        <v>1</v>
      </c>
      <c r="G21" s="99">
        <v>19</v>
      </c>
      <c r="H21" s="150" t="s">
        <v>128</v>
      </c>
    </row>
    <row r="22" spans="1:9" ht="15.75" customHeight="1" x14ac:dyDescent="0.2">
      <c r="A22" s="221">
        <v>43929</v>
      </c>
      <c r="B22" s="76" t="s">
        <v>191</v>
      </c>
      <c r="C22" s="72" t="s">
        <v>192</v>
      </c>
      <c r="D22" s="77" t="s">
        <v>193</v>
      </c>
      <c r="E22" s="78" t="s">
        <v>194</v>
      </c>
      <c r="F22" s="123">
        <v>1</v>
      </c>
      <c r="G22" s="99">
        <v>114</v>
      </c>
      <c r="H22" s="150" t="s">
        <v>401</v>
      </c>
    </row>
    <row r="23" spans="1:9" ht="15.75" customHeight="1" x14ac:dyDescent="0.2">
      <c r="A23" s="221">
        <v>43929</v>
      </c>
      <c r="B23" s="76" t="s">
        <v>201</v>
      </c>
      <c r="C23" s="72" t="s">
        <v>202</v>
      </c>
      <c r="D23" s="77" t="s">
        <v>156</v>
      </c>
      <c r="E23" s="78" t="s">
        <v>203</v>
      </c>
      <c r="F23" s="123">
        <v>1</v>
      </c>
      <c r="G23" s="99">
        <v>19</v>
      </c>
      <c r="H23" s="150" t="s">
        <v>204</v>
      </c>
      <c r="I23" s="28"/>
    </row>
    <row r="24" spans="1:9" ht="15.75" customHeight="1" x14ac:dyDescent="0.2">
      <c r="A24" s="221">
        <v>43935</v>
      </c>
      <c r="B24" s="76" t="s">
        <v>485</v>
      </c>
      <c r="C24" s="72" t="s">
        <v>486</v>
      </c>
      <c r="D24" s="77" t="s">
        <v>222</v>
      </c>
      <c r="E24" s="78" t="s">
        <v>487</v>
      </c>
      <c r="F24" s="123">
        <v>1</v>
      </c>
      <c r="G24" s="99">
        <v>119</v>
      </c>
      <c r="H24" s="150" t="s">
        <v>133</v>
      </c>
      <c r="I24" s="28"/>
    </row>
    <row r="25" spans="1:9" ht="15.75" customHeight="1" x14ac:dyDescent="0.2">
      <c r="A25" s="221">
        <v>43936</v>
      </c>
      <c r="B25" s="76" t="s">
        <v>497</v>
      </c>
      <c r="C25" s="72" t="s">
        <v>221</v>
      </c>
      <c r="D25" s="77" t="s">
        <v>222</v>
      </c>
      <c r="E25" s="78" t="s">
        <v>487</v>
      </c>
      <c r="F25" s="123">
        <v>1</v>
      </c>
      <c r="G25" s="99">
        <v>15</v>
      </c>
      <c r="H25" s="150" t="s">
        <v>133</v>
      </c>
      <c r="I25" s="28"/>
    </row>
    <row r="26" spans="1:9" ht="15.75" customHeight="1" x14ac:dyDescent="0.2">
      <c r="A26" s="221">
        <v>43941</v>
      </c>
      <c r="B26" s="76" t="s">
        <v>424</v>
      </c>
      <c r="C26" s="72" t="s">
        <v>425</v>
      </c>
      <c r="D26" s="77"/>
      <c r="E26" s="78" t="s">
        <v>426</v>
      </c>
      <c r="F26" s="123">
        <v>1</v>
      </c>
      <c r="G26" s="99">
        <v>32</v>
      </c>
      <c r="H26" s="150" t="s">
        <v>427</v>
      </c>
      <c r="I26" s="28"/>
    </row>
    <row r="27" spans="1:9" ht="15.75" customHeight="1" x14ac:dyDescent="0.2">
      <c r="A27" s="221">
        <v>43942</v>
      </c>
      <c r="B27" s="76" t="s">
        <v>397</v>
      </c>
      <c r="C27" s="72" t="s">
        <v>398</v>
      </c>
      <c r="D27" s="77" t="s">
        <v>399</v>
      </c>
      <c r="E27" s="78" t="s">
        <v>400</v>
      </c>
      <c r="F27" s="123">
        <v>1</v>
      </c>
      <c r="G27" s="99">
        <v>86</v>
      </c>
      <c r="H27" s="150" t="s">
        <v>128</v>
      </c>
      <c r="I27" s="28"/>
    </row>
    <row r="28" spans="1:9" ht="15.75" customHeight="1" x14ac:dyDescent="0.2">
      <c r="A28" s="221">
        <v>43942</v>
      </c>
      <c r="B28" s="76" t="s">
        <v>397</v>
      </c>
      <c r="C28" s="72" t="s">
        <v>398</v>
      </c>
      <c r="D28" s="77" t="s">
        <v>399</v>
      </c>
      <c r="E28" s="78" t="s">
        <v>400</v>
      </c>
      <c r="F28" s="123">
        <v>1</v>
      </c>
      <c r="G28" s="99">
        <v>86</v>
      </c>
      <c r="H28" s="150" t="s">
        <v>128</v>
      </c>
      <c r="I28" s="28"/>
    </row>
    <row r="29" spans="1:9" ht="15.75" customHeight="1" x14ac:dyDescent="0.2">
      <c r="A29" s="221">
        <v>43951</v>
      </c>
      <c r="B29" s="76" t="s">
        <v>583</v>
      </c>
      <c r="C29" s="72" t="s">
        <v>584</v>
      </c>
      <c r="D29" s="77" t="s">
        <v>585</v>
      </c>
      <c r="E29" s="78" t="s">
        <v>586</v>
      </c>
      <c r="F29" s="123">
        <v>1</v>
      </c>
      <c r="G29" s="99">
        <v>50</v>
      </c>
      <c r="H29" s="150" t="s">
        <v>133</v>
      </c>
      <c r="I29" s="28"/>
    </row>
    <row r="30" spans="1:9" ht="15.75" customHeight="1" x14ac:dyDescent="0.2">
      <c r="A30" s="221">
        <v>43951</v>
      </c>
      <c r="B30" s="76" t="s">
        <v>587</v>
      </c>
      <c r="C30" s="72" t="s">
        <v>588</v>
      </c>
      <c r="D30" s="77" t="s">
        <v>373</v>
      </c>
      <c r="E30" s="78" t="s">
        <v>589</v>
      </c>
      <c r="F30" s="123">
        <v>1</v>
      </c>
      <c r="G30" s="99">
        <v>126</v>
      </c>
      <c r="H30" s="150" t="s">
        <v>133</v>
      </c>
    </row>
    <row r="31" spans="1:9" ht="15.75" customHeight="1" x14ac:dyDescent="0.2">
      <c r="A31" s="221">
        <v>43951</v>
      </c>
      <c r="B31" s="76" t="s">
        <v>590</v>
      </c>
      <c r="C31" s="72" t="s">
        <v>588</v>
      </c>
      <c r="D31" s="77" t="s">
        <v>373</v>
      </c>
      <c r="E31" s="78" t="s">
        <v>589</v>
      </c>
      <c r="F31" s="123">
        <v>1</v>
      </c>
      <c r="G31" s="99">
        <v>36</v>
      </c>
      <c r="H31" s="150" t="s">
        <v>128</v>
      </c>
    </row>
    <row r="32" spans="1:9" ht="15.75" customHeight="1" x14ac:dyDescent="0.2">
      <c r="A32" s="221">
        <v>43951</v>
      </c>
      <c r="B32" s="76" t="s">
        <v>591</v>
      </c>
      <c r="C32" s="72" t="s">
        <v>588</v>
      </c>
      <c r="D32" s="77" t="s">
        <v>373</v>
      </c>
      <c r="E32" s="78" t="s">
        <v>589</v>
      </c>
      <c r="F32" s="123">
        <v>1</v>
      </c>
      <c r="G32" s="99">
        <v>25</v>
      </c>
      <c r="H32" s="150" t="s">
        <v>128</v>
      </c>
    </row>
    <row r="33" spans="1:8" ht="15.75" customHeight="1" x14ac:dyDescent="0.2">
      <c r="A33" s="221">
        <v>43951</v>
      </c>
      <c r="B33" s="76" t="s">
        <v>592</v>
      </c>
      <c r="C33" s="72" t="s">
        <v>588</v>
      </c>
      <c r="D33" s="77" t="s">
        <v>373</v>
      </c>
      <c r="E33" s="78" t="s">
        <v>589</v>
      </c>
      <c r="F33" s="123">
        <v>1</v>
      </c>
      <c r="G33" s="99">
        <v>252</v>
      </c>
      <c r="H33" s="150" t="s">
        <v>128</v>
      </c>
    </row>
    <row r="34" spans="1:8" ht="15.75" customHeight="1" x14ac:dyDescent="0.2">
      <c r="A34" s="151"/>
      <c r="B34" s="57"/>
      <c r="C34" s="58"/>
      <c r="D34" s="45"/>
      <c r="E34" s="20" t="s">
        <v>13</v>
      </c>
      <c r="F34" s="94">
        <f>SUM(F11:F33)</f>
        <v>23</v>
      </c>
      <c r="G34" s="122"/>
      <c r="H34" s="152"/>
    </row>
    <row r="35" spans="1:8" ht="15.75" customHeight="1" x14ac:dyDescent="0.25">
      <c r="A35" s="328" t="s">
        <v>10</v>
      </c>
      <c r="B35" s="329"/>
      <c r="C35" s="39"/>
      <c r="D35" s="55"/>
      <c r="E35" s="56"/>
      <c r="F35" s="114"/>
      <c r="G35" s="89"/>
      <c r="H35" s="153"/>
    </row>
    <row r="36" spans="1:8" ht="15.75" customHeight="1" x14ac:dyDescent="0.2">
      <c r="A36" s="154" t="s">
        <v>0</v>
      </c>
      <c r="B36" s="65" t="s">
        <v>1</v>
      </c>
      <c r="C36" s="101" t="s">
        <v>2</v>
      </c>
      <c r="D36" s="101" t="s">
        <v>3</v>
      </c>
      <c r="E36" s="101" t="s">
        <v>8</v>
      </c>
      <c r="F36" s="115"/>
      <c r="G36" s="116"/>
      <c r="H36" s="155"/>
    </row>
    <row r="37" spans="1:8" ht="15.75" customHeight="1" x14ac:dyDescent="0.2">
      <c r="A37" s="221">
        <v>43931</v>
      </c>
      <c r="B37" s="217" t="s">
        <v>258</v>
      </c>
      <c r="C37" s="218" t="s">
        <v>259</v>
      </c>
      <c r="D37" s="218" t="s">
        <v>260</v>
      </c>
      <c r="E37" s="222" t="s">
        <v>261</v>
      </c>
      <c r="F37" s="214">
        <v>1</v>
      </c>
      <c r="G37" s="205"/>
      <c r="H37" s="206"/>
    </row>
    <row r="38" spans="1:8" ht="15.75" customHeight="1" x14ac:dyDescent="0.2">
      <c r="A38" s="156"/>
      <c r="B38" s="60"/>
      <c r="C38" s="61"/>
      <c r="D38" s="49"/>
      <c r="E38" s="59" t="s">
        <v>25</v>
      </c>
      <c r="F38" s="117">
        <f>SUM(F37:F37)</f>
        <v>1</v>
      </c>
      <c r="G38" s="119"/>
      <c r="H38" s="157"/>
    </row>
    <row r="39" spans="1:8" ht="15.75" customHeight="1" x14ac:dyDescent="0.25">
      <c r="A39" s="158" t="s">
        <v>24</v>
      </c>
      <c r="B39" s="62"/>
      <c r="C39" s="35"/>
      <c r="D39" s="36"/>
      <c r="E39" s="37"/>
      <c r="F39" s="118"/>
      <c r="G39" s="261"/>
      <c r="H39" s="206"/>
    </row>
    <row r="40" spans="1:8" ht="15.75" customHeight="1" x14ac:dyDescent="0.2">
      <c r="A40" s="233" t="s">
        <v>0</v>
      </c>
      <c r="B40" s="234" t="s">
        <v>1</v>
      </c>
      <c r="C40" s="201" t="s">
        <v>2</v>
      </c>
      <c r="D40" s="201" t="s">
        <v>3</v>
      </c>
      <c r="E40" s="259" t="s">
        <v>8</v>
      </c>
      <c r="F40" s="260"/>
      <c r="G40" s="116"/>
      <c r="H40" s="155"/>
    </row>
    <row r="41" spans="1:8" ht="15.75" customHeight="1" x14ac:dyDescent="0.2">
      <c r="A41" s="138">
        <v>43922</v>
      </c>
      <c r="B41" s="79" t="s">
        <v>83</v>
      </c>
      <c r="C41" s="73" t="s">
        <v>84</v>
      </c>
      <c r="D41" s="80"/>
      <c r="E41" s="73" t="s">
        <v>85</v>
      </c>
      <c r="F41" s="74">
        <v>1</v>
      </c>
      <c r="G41" s="262"/>
      <c r="H41" s="263"/>
    </row>
    <row r="42" spans="1:8" ht="15.75" customHeight="1" x14ac:dyDescent="0.2">
      <c r="A42" s="159">
        <v>43924</v>
      </c>
      <c r="B42" s="79" t="s">
        <v>105</v>
      </c>
      <c r="C42" s="73" t="s">
        <v>106</v>
      </c>
      <c r="D42" s="80"/>
      <c r="E42" s="73" t="s">
        <v>107</v>
      </c>
      <c r="F42" s="74">
        <v>1</v>
      </c>
      <c r="G42" s="205"/>
      <c r="H42" s="206"/>
    </row>
    <row r="43" spans="1:8" ht="15.75" customHeight="1" x14ac:dyDescent="0.2">
      <c r="A43" s="138">
        <v>43924</v>
      </c>
      <c r="B43" s="79" t="s">
        <v>108</v>
      </c>
      <c r="C43" s="73" t="s">
        <v>109</v>
      </c>
      <c r="D43" s="80" t="s">
        <v>111</v>
      </c>
      <c r="E43" s="73" t="s">
        <v>110</v>
      </c>
      <c r="F43" s="74">
        <v>1</v>
      </c>
      <c r="G43" s="205"/>
      <c r="H43" s="206"/>
    </row>
    <row r="44" spans="1:8" ht="15.75" customHeight="1" x14ac:dyDescent="0.2">
      <c r="A44" s="138">
        <v>43924</v>
      </c>
      <c r="B44" s="79" t="s">
        <v>115</v>
      </c>
      <c r="C44" s="73" t="s">
        <v>116</v>
      </c>
      <c r="D44" s="80" t="s">
        <v>111</v>
      </c>
      <c r="E44" s="73" t="s">
        <v>110</v>
      </c>
      <c r="F44" s="74">
        <v>1</v>
      </c>
      <c r="G44" s="205"/>
      <c r="H44" s="206"/>
    </row>
    <row r="45" spans="1:8" ht="15.75" customHeight="1" x14ac:dyDescent="0.2">
      <c r="A45" s="138">
        <v>43924</v>
      </c>
      <c r="B45" s="79" t="s">
        <v>117</v>
      </c>
      <c r="C45" s="73" t="s">
        <v>118</v>
      </c>
      <c r="D45" s="80" t="s">
        <v>111</v>
      </c>
      <c r="E45" s="73" t="s">
        <v>110</v>
      </c>
      <c r="F45" s="74">
        <v>1</v>
      </c>
      <c r="G45" s="205"/>
      <c r="H45" s="206"/>
    </row>
    <row r="46" spans="1:8" ht="15.75" customHeight="1" x14ac:dyDescent="0.2">
      <c r="A46" s="159">
        <v>43924</v>
      </c>
      <c r="B46" s="79" t="s">
        <v>119</v>
      </c>
      <c r="C46" s="73" t="s">
        <v>120</v>
      </c>
      <c r="D46" s="80" t="s">
        <v>111</v>
      </c>
      <c r="E46" s="73" t="s">
        <v>110</v>
      </c>
      <c r="F46" s="74">
        <v>1</v>
      </c>
      <c r="G46" s="205"/>
      <c r="H46" s="206"/>
    </row>
    <row r="47" spans="1:8" ht="15.75" customHeight="1" x14ac:dyDescent="0.2">
      <c r="A47" s="159">
        <v>43924</v>
      </c>
      <c r="B47" s="79" t="s">
        <v>112</v>
      </c>
      <c r="C47" s="73" t="s">
        <v>113</v>
      </c>
      <c r="D47" s="80"/>
      <c r="E47" s="73" t="s">
        <v>114</v>
      </c>
      <c r="F47" s="74">
        <v>1</v>
      </c>
      <c r="G47" s="205"/>
      <c r="H47" s="206"/>
    </row>
    <row r="48" spans="1:8" ht="15.75" customHeight="1" x14ac:dyDescent="0.2">
      <c r="A48" s="138">
        <v>43924</v>
      </c>
      <c r="B48" s="79" t="s">
        <v>112</v>
      </c>
      <c r="C48" s="73" t="s">
        <v>113</v>
      </c>
      <c r="D48" s="257"/>
      <c r="E48" s="73" t="s">
        <v>114</v>
      </c>
      <c r="F48" s="74">
        <v>1</v>
      </c>
      <c r="G48" s="205"/>
      <c r="H48" s="206"/>
    </row>
    <row r="49" spans="1:8" ht="15.75" customHeight="1" x14ac:dyDescent="0.2">
      <c r="A49" s="159">
        <v>43924</v>
      </c>
      <c r="B49" s="79" t="s">
        <v>121</v>
      </c>
      <c r="C49" s="73" t="s">
        <v>122</v>
      </c>
      <c r="D49" s="80"/>
      <c r="E49" s="73" t="s">
        <v>114</v>
      </c>
      <c r="F49" s="74">
        <v>1</v>
      </c>
      <c r="G49" s="205"/>
      <c r="H49" s="206"/>
    </row>
    <row r="50" spans="1:8" ht="15.75" customHeight="1" x14ac:dyDescent="0.2">
      <c r="A50" s="159">
        <v>43924</v>
      </c>
      <c r="B50" s="79" t="s">
        <v>123</v>
      </c>
      <c r="C50" s="73" t="s">
        <v>124</v>
      </c>
      <c r="D50" s="80"/>
      <c r="E50" s="73" t="s">
        <v>114</v>
      </c>
      <c r="F50" s="74">
        <v>1</v>
      </c>
      <c r="G50" s="205"/>
      <c r="H50" s="206"/>
    </row>
    <row r="51" spans="1:8" ht="15.75" customHeight="1" x14ac:dyDescent="0.2">
      <c r="A51" s="159">
        <v>43927</v>
      </c>
      <c r="B51" s="79" t="s">
        <v>149</v>
      </c>
      <c r="C51" s="73" t="s">
        <v>150</v>
      </c>
      <c r="D51" s="80"/>
      <c r="E51" s="73" t="s">
        <v>151</v>
      </c>
      <c r="F51" s="74">
        <v>1</v>
      </c>
      <c r="G51" s="205"/>
      <c r="H51" s="206"/>
    </row>
    <row r="52" spans="1:8" ht="15.75" customHeight="1" x14ac:dyDescent="0.2">
      <c r="A52" s="138">
        <v>43927</v>
      </c>
      <c r="B52" s="79" t="s">
        <v>152</v>
      </c>
      <c r="C52" s="73" t="s">
        <v>153</v>
      </c>
      <c r="D52" s="80"/>
      <c r="E52" s="73" t="s">
        <v>151</v>
      </c>
      <c r="F52" s="74">
        <v>1</v>
      </c>
      <c r="G52" s="205"/>
      <c r="H52" s="206"/>
    </row>
    <row r="53" spans="1:8" ht="15.75" customHeight="1" x14ac:dyDescent="0.2">
      <c r="A53" s="159">
        <v>43927</v>
      </c>
      <c r="B53" s="79" t="s">
        <v>162</v>
      </c>
      <c r="C53" s="73" t="s">
        <v>163</v>
      </c>
      <c r="D53" s="80" t="s">
        <v>164</v>
      </c>
      <c r="E53" s="73" t="s">
        <v>114</v>
      </c>
      <c r="F53" s="74">
        <v>1</v>
      </c>
      <c r="G53" s="205"/>
      <c r="H53" s="206"/>
    </row>
    <row r="54" spans="1:8" ht="15.75" customHeight="1" x14ac:dyDescent="0.2">
      <c r="A54" s="138">
        <v>43928</v>
      </c>
      <c r="B54" s="79" t="s">
        <v>210</v>
      </c>
      <c r="C54" s="73" t="s">
        <v>211</v>
      </c>
      <c r="D54" s="80" t="s">
        <v>212</v>
      </c>
      <c r="E54" s="73" t="s">
        <v>213</v>
      </c>
      <c r="F54" s="74">
        <v>1</v>
      </c>
      <c r="G54" s="205"/>
      <c r="H54" s="206"/>
    </row>
    <row r="55" spans="1:8" ht="15.75" customHeight="1" x14ac:dyDescent="0.2">
      <c r="A55" s="159">
        <v>43929</v>
      </c>
      <c r="B55" s="79" t="s">
        <v>180</v>
      </c>
      <c r="C55" s="73" t="s">
        <v>181</v>
      </c>
      <c r="D55" s="80" t="s">
        <v>182</v>
      </c>
      <c r="E55" s="73" t="s">
        <v>110</v>
      </c>
      <c r="F55" s="74">
        <v>1</v>
      </c>
      <c r="G55" s="205"/>
      <c r="H55" s="206"/>
    </row>
    <row r="56" spans="1:8" ht="15.75" customHeight="1" x14ac:dyDescent="0.2">
      <c r="A56" s="138">
        <v>43929</v>
      </c>
      <c r="B56" s="79" t="s">
        <v>183</v>
      </c>
      <c r="C56" s="254" t="s">
        <v>184</v>
      </c>
      <c r="D56" s="80" t="s">
        <v>182</v>
      </c>
      <c r="E56" s="73" t="s">
        <v>110</v>
      </c>
      <c r="F56" s="74">
        <v>1</v>
      </c>
      <c r="G56" s="205"/>
      <c r="H56" s="206"/>
    </row>
    <row r="57" spans="1:8" ht="15.75" customHeight="1" x14ac:dyDescent="0.2">
      <c r="A57" s="138">
        <v>43929</v>
      </c>
      <c r="B57" s="79" t="s">
        <v>208</v>
      </c>
      <c r="C57" s="73" t="s">
        <v>209</v>
      </c>
      <c r="D57" s="80"/>
      <c r="E57" s="73" t="s">
        <v>151</v>
      </c>
      <c r="F57" s="74">
        <v>1</v>
      </c>
      <c r="G57" s="205"/>
      <c r="H57" s="206"/>
    </row>
    <row r="58" spans="1:8" ht="15.75" customHeight="1" x14ac:dyDescent="0.2">
      <c r="A58" s="138">
        <v>43934</v>
      </c>
      <c r="B58" s="79" t="s">
        <v>476</v>
      </c>
      <c r="C58" s="73" t="s">
        <v>477</v>
      </c>
      <c r="D58" s="80"/>
      <c r="E58" s="73" t="s">
        <v>151</v>
      </c>
      <c r="F58" s="74">
        <v>1</v>
      </c>
      <c r="G58" s="205"/>
      <c r="H58" s="206"/>
    </row>
    <row r="59" spans="1:8" ht="15.75" customHeight="1" x14ac:dyDescent="0.2">
      <c r="A59" s="138">
        <v>43934</v>
      </c>
      <c r="B59" s="79" t="s">
        <v>478</v>
      </c>
      <c r="C59" s="73" t="s">
        <v>479</v>
      </c>
      <c r="D59" s="80"/>
      <c r="E59" s="73" t="s">
        <v>151</v>
      </c>
      <c r="F59" s="74">
        <v>1</v>
      </c>
      <c r="G59" s="205"/>
      <c r="H59" s="206"/>
    </row>
    <row r="60" spans="1:8" ht="15.75" customHeight="1" x14ac:dyDescent="0.2">
      <c r="A60" s="138">
        <v>43934</v>
      </c>
      <c r="B60" s="79" t="s">
        <v>480</v>
      </c>
      <c r="C60" s="73" t="s">
        <v>481</v>
      </c>
      <c r="D60" s="80"/>
      <c r="E60" s="73" t="s">
        <v>151</v>
      </c>
      <c r="F60" s="74">
        <v>1</v>
      </c>
      <c r="G60" s="205"/>
      <c r="H60" s="206"/>
    </row>
    <row r="61" spans="1:8" ht="15.75" customHeight="1" x14ac:dyDescent="0.2">
      <c r="A61" s="138">
        <v>43942</v>
      </c>
      <c r="B61" s="79" t="s">
        <v>389</v>
      </c>
      <c r="C61" s="73" t="s">
        <v>390</v>
      </c>
      <c r="D61" s="80" t="s">
        <v>391</v>
      </c>
      <c r="E61" s="73" t="s">
        <v>392</v>
      </c>
      <c r="F61" s="74">
        <v>1</v>
      </c>
      <c r="G61" s="205"/>
      <c r="H61" s="206"/>
    </row>
    <row r="62" spans="1:8" ht="15.75" customHeight="1" x14ac:dyDescent="0.2">
      <c r="A62" s="138">
        <v>43943</v>
      </c>
      <c r="B62" s="79" t="s">
        <v>321</v>
      </c>
      <c r="C62" s="73" t="s">
        <v>322</v>
      </c>
      <c r="D62" s="80" t="s">
        <v>111</v>
      </c>
      <c r="E62" s="73" t="s">
        <v>110</v>
      </c>
      <c r="F62" s="74">
        <v>1</v>
      </c>
      <c r="G62" s="205"/>
      <c r="H62" s="206"/>
    </row>
    <row r="63" spans="1:8" ht="15.75" customHeight="1" x14ac:dyDescent="0.2">
      <c r="A63" s="138">
        <v>43943</v>
      </c>
      <c r="B63" s="79" t="s">
        <v>323</v>
      </c>
      <c r="C63" s="73" t="s">
        <v>324</v>
      </c>
      <c r="D63" s="80" t="s">
        <v>111</v>
      </c>
      <c r="E63" s="73" t="s">
        <v>110</v>
      </c>
      <c r="F63" s="74">
        <v>1</v>
      </c>
      <c r="G63" s="205"/>
      <c r="H63" s="206"/>
    </row>
    <row r="64" spans="1:8" ht="15.75" customHeight="1" x14ac:dyDescent="0.2">
      <c r="A64" s="138">
        <v>43943</v>
      </c>
      <c r="B64" s="79" t="s">
        <v>325</v>
      </c>
      <c r="C64" s="73" t="s">
        <v>326</v>
      </c>
      <c r="D64" s="80" t="s">
        <v>111</v>
      </c>
      <c r="E64" s="73" t="s">
        <v>110</v>
      </c>
      <c r="F64" s="74">
        <v>1</v>
      </c>
      <c r="G64" s="205"/>
      <c r="H64" s="206"/>
    </row>
    <row r="65" spans="1:8" ht="15.75" customHeight="1" x14ac:dyDescent="0.2">
      <c r="A65" s="138">
        <v>43943</v>
      </c>
      <c r="B65" s="79" t="s">
        <v>327</v>
      </c>
      <c r="C65" s="73" t="s">
        <v>328</v>
      </c>
      <c r="D65" s="80" t="s">
        <v>111</v>
      </c>
      <c r="E65" s="73" t="s">
        <v>110</v>
      </c>
      <c r="F65" s="74">
        <v>1</v>
      </c>
      <c r="G65" s="205"/>
      <c r="H65" s="206"/>
    </row>
    <row r="66" spans="1:8" ht="15.75" customHeight="1" x14ac:dyDescent="0.2">
      <c r="A66" s="159">
        <v>43943</v>
      </c>
      <c r="B66" s="79" t="s">
        <v>329</v>
      </c>
      <c r="C66" s="73" t="s">
        <v>330</v>
      </c>
      <c r="D66" s="80" t="s">
        <v>111</v>
      </c>
      <c r="E66" s="73" t="s">
        <v>110</v>
      </c>
      <c r="F66" s="74">
        <v>1</v>
      </c>
      <c r="G66" s="205"/>
      <c r="H66" s="206"/>
    </row>
    <row r="67" spans="1:8" ht="15.75" customHeight="1" x14ac:dyDescent="0.2">
      <c r="A67" s="159">
        <v>43943</v>
      </c>
      <c r="B67" s="79" t="s">
        <v>331</v>
      </c>
      <c r="C67" s="73" t="s">
        <v>332</v>
      </c>
      <c r="D67" s="80" t="s">
        <v>111</v>
      </c>
      <c r="E67" s="73" t="s">
        <v>110</v>
      </c>
      <c r="F67" s="74">
        <v>1</v>
      </c>
      <c r="G67" s="205"/>
      <c r="H67" s="206"/>
    </row>
    <row r="68" spans="1:8" ht="15.75" customHeight="1" x14ac:dyDescent="0.2">
      <c r="A68" s="138">
        <v>43948</v>
      </c>
      <c r="B68" s="79" t="s">
        <v>531</v>
      </c>
      <c r="C68" s="73" t="s">
        <v>532</v>
      </c>
      <c r="D68" s="80"/>
      <c r="E68" s="73" t="s">
        <v>533</v>
      </c>
      <c r="F68" s="74">
        <v>1</v>
      </c>
      <c r="G68" s="205"/>
      <c r="H68" s="206"/>
    </row>
    <row r="69" spans="1:8" ht="15.75" customHeight="1" x14ac:dyDescent="0.2">
      <c r="A69" s="138">
        <v>43948</v>
      </c>
      <c r="B69" s="79" t="s">
        <v>534</v>
      </c>
      <c r="C69" s="73" t="s">
        <v>535</v>
      </c>
      <c r="D69" s="80"/>
      <c r="E69" s="73" t="s">
        <v>533</v>
      </c>
      <c r="F69" s="74">
        <v>1</v>
      </c>
      <c r="G69" s="205"/>
      <c r="H69" s="206"/>
    </row>
    <row r="70" spans="1:8" ht="15.75" customHeight="1" thickBot="1" x14ac:dyDescent="0.25">
      <c r="A70" s="160"/>
      <c r="B70" s="161"/>
      <c r="C70" s="162"/>
      <c r="D70" s="163"/>
      <c r="E70" s="164" t="s">
        <v>25</v>
      </c>
      <c r="F70" s="165">
        <f>SUM(F41:F69)</f>
        <v>29</v>
      </c>
      <c r="G70" s="166"/>
      <c r="H70" s="167"/>
    </row>
    <row r="71" spans="1:8" ht="15.75" customHeight="1" thickTop="1" x14ac:dyDescent="0.2">
      <c r="A71"/>
      <c r="B71"/>
      <c r="C71"/>
      <c r="D71"/>
      <c r="E71"/>
      <c r="F71"/>
      <c r="G71" s="7"/>
      <c r="H71"/>
    </row>
    <row r="72" spans="1:8" ht="15.75" customHeight="1" x14ac:dyDescent="0.2">
      <c r="A72"/>
      <c r="B72"/>
      <c r="C72"/>
      <c r="D72"/>
      <c r="E72"/>
      <c r="F72"/>
      <c r="G72" s="7"/>
      <c r="H72"/>
    </row>
    <row r="73" spans="1:8" ht="15.75" customHeight="1" x14ac:dyDescent="0.2">
      <c r="A73"/>
      <c r="B73"/>
      <c r="C73"/>
      <c r="D73"/>
      <c r="E73"/>
      <c r="F73"/>
      <c r="G73" s="7"/>
      <c r="H73"/>
    </row>
    <row r="74" spans="1:8" ht="15.75" customHeight="1" x14ac:dyDescent="0.2">
      <c r="A74"/>
      <c r="B74"/>
      <c r="C74"/>
      <c r="D74"/>
      <c r="E74"/>
      <c r="F74"/>
      <c r="G74" s="7"/>
      <c r="H74"/>
    </row>
    <row r="75" spans="1:8" ht="15.75" customHeight="1" x14ac:dyDescent="0.2">
      <c r="B75"/>
      <c r="C75"/>
      <c r="D75"/>
      <c r="E75"/>
      <c r="F75"/>
      <c r="G75" s="7"/>
      <c r="H75"/>
    </row>
    <row r="76" spans="1:8" ht="15.75" customHeight="1" x14ac:dyDescent="0.2">
      <c r="B76"/>
      <c r="C76"/>
      <c r="D76"/>
      <c r="E76"/>
      <c r="F76"/>
      <c r="G76" s="7"/>
      <c r="H76"/>
    </row>
    <row r="77" spans="1:8" ht="15.75" customHeight="1" x14ac:dyDescent="0.2">
      <c r="B77"/>
      <c r="C77"/>
      <c r="D77"/>
      <c r="E77"/>
      <c r="F77"/>
      <c r="G77" s="7"/>
      <c r="H77"/>
    </row>
    <row r="78" spans="1:8" ht="15.75" customHeight="1" x14ac:dyDescent="0.2">
      <c r="G78" s="7"/>
      <c r="H78"/>
    </row>
    <row r="79" spans="1:8" ht="15.75" customHeight="1" x14ac:dyDescent="0.2">
      <c r="G79" s="7"/>
      <c r="H79"/>
    </row>
    <row r="80" spans="1:8" ht="15.75" customHeight="1" x14ac:dyDescent="0.2">
      <c r="G80" s="7"/>
      <c r="H80"/>
    </row>
    <row r="81" spans="7:8" ht="15.75" customHeight="1" x14ac:dyDescent="0.2">
      <c r="G81" s="7"/>
      <c r="H81"/>
    </row>
    <row r="82" spans="7:8" ht="15.75" customHeight="1" x14ac:dyDescent="0.2">
      <c r="G82" s="7"/>
      <c r="H82"/>
    </row>
    <row r="83" spans="7:8" ht="15.75" customHeight="1" x14ac:dyDescent="0.2">
      <c r="G83" s="7"/>
      <c r="H83"/>
    </row>
    <row r="84" spans="7:8" ht="15.75" customHeight="1" x14ac:dyDescent="0.2">
      <c r="G84" s="7"/>
      <c r="H84"/>
    </row>
    <row r="85" spans="7:8" ht="15.75" customHeight="1" x14ac:dyDescent="0.2">
      <c r="H85"/>
    </row>
    <row r="86" spans="7:8" ht="15.75" customHeight="1" x14ac:dyDescent="0.2">
      <c r="H86"/>
    </row>
    <row r="87" spans="7:8" ht="15.75" customHeight="1" x14ac:dyDescent="0.2">
      <c r="H87"/>
    </row>
    <row r="88" spans="7:8" ht="15.75" customHeight="1" x14ac:dyDescent="0.2">
      <c r="H88"/>
    </row>
    <row r="89" spans="7:8" ht="15.75" customHeight="1" x14ac:dyDescent="0.2">
      <c r="G89" s="19"/>
      <c r="H89"/>
    </row>
    <row r="90" spans="7:8" ht="15.75" customHeight="1" x14ac:dyDescent="0.2">
      <c r="G90" s="19"/>
      <c r="H90"/>
    </row>
    <row r="91" spans="7:8" ht="15.75" customHeight="1" x14ac:dyDescent="0.2">
      <c r="G91" s="19"/>
      <c r="H91"/>
    </row>
    <row r="92" spans="7:8" ht="15.75" customHeight="1" x14ac:dyDescent="0.2">
      <c r="G92" s="19"/>
      <c r="H92"/>
    </row>
    <row r="93" spans="7:8" ht="15.75" customHeight="1" x14ac:dyDescent="0.2">
      <c r="G93" s="19"/>
      <c r="H93"/>
    </row>
    <row r="94" spans="7:8" ht="15.75" customHeight="1" x14ac:dyDescent="0.2">
      <c r="G94" s="19"/>
      <c r="H94"/>
    </row>
    <row r="95" spans="7:8" ht="15.75" customHeight="1" x14ac:dyDescent="0.2">
      <c r="G95" s="19"/>
      <c r="H95"/>
    </row>
    <row r="96" spans="7:8" ht="15.75" customHeight="1" x14ac:dyDescent="0.2">
      <c r="G96" s="19"/>
      <c r="H96"/>
    </row>
    <row r="97" spans="7:8" ht="15.75" customHeight="1" x14ac:dyDescent="0.2">
      <c r="G97" s="19"/>
      <c r="H97"/>
    </row>
    <row r="98" spans="7:8" ht="15.75" customHeight="1" x14ac:dyDescent="0.2">
      <c r="G98" s="19"/>
      <c r="H98"/>
    </row>
    <row r="99" spans="7:8" ht="15.75" customHeight="1" x14ac:dyDescent="0.2">
      <c r="G99" s="19"/>
      <c r="H99"/>
    </row>
    <row r="100" spans="7:8" ht="15.75" customHeight="1" x14ac:dyDescent="0.2">
      <c r="G100" s="19"/>
      <c r="H100"/>
    </row>
    <row r="101" spans="7:8" ht="15.75" customHeight="1" x14ac:dyDescent="0.2">
      <c r="H101"/>
    </row>
    <row r="102" spans="7:8" ht="15.75" customHeight="1" x14ac:dyDescent="0.2">
      <c r="H102"/>
    </row>
    <row r="103" spans="7:8" ht="15.75" customHeight="1" x14ac:dyDescent="0.2">
      <c r="H103"/>
    </row>
    <row r="104" spans="7:8" ht="15.75" customHeight="1" x14ac:dyDescent="0.2">
      <c r="H104"/>
    </row>
    <row r="105" spans="7:8" ht="15.75" customHeight="1" x14ac:dyDescent="0.2">
      <c r="H105"/>
    </row>
    <row r="106" spans="7:8" ht="15.75" customHeight="1" x14ac:dyDescent="0.2"/>
    <row r="107" spans="7:8" ht="15.75" customHeight="1" x14ac:dyDescent="0.2"/>
    <row r="108" spans="7:8" ht="15.75" customHeight="1" x14ac:dyDescent="0.2"/>
    <row r="109" spans="7:8" ht="15.75" customHeight="1" x14ac:dyDescent="0.2"/>
    <row r="110" spans="7:8" ht="15.75" customHeight="1" x14ac:dyDescent="0.2">
      <c r="G110" s="19"/>
    </row>
    <row r="111" spans="7:8" ht="15.75" customHeight="1" x14ac:dyDescent="0.2">
      <c r="G111" s="19"/>
    </row>
    <row r="112" spans="7:8" ht="15.75" customHeight="1" x14ac:dyDescent="0.2">
      <c r="G112" s="19"/>
    </row>
    <row r="113" spans="7:8" ht="15.75" customHeight="1" x14ac:dyDescent="0.2">
      <c r="G113" s="19"/>
    </row>
    <row r="114" spans="7:8" ht="15.75" customHeight="1" x14ac:dyDescent="0.2">
      <c r="G114" s="19"/>
    </row>
    <row r="115" spans="7:8" ht="15.75" customHeight="1" x14ac:dyDescent="0.2">
      <c r="G115" s="19"/>
    </row>
    <row r="116" spans="7:8" ht="15.75" customHeight="1" x14ac:dyDescent="0.2">
      <c r="G116" s="19"/>
    </row>
    <row r="117" spans="7:8" ht="15.75" customHeight="1" x14ac:dyDescent="0.2">
      <c r="G117" s="19"/>
    </row>
    <row r="118" spans="7:8" ht="15.75" customHeight="1" x14ac:dyDescent="0.2">
      <c r="H118" s="11"/>
    </row>
    <row r="119" spans="7:8" ht="15.75" customHeight="1" x14ac:dyDescent="0.2">
      <c r="G119" s="19"/>
      <c r="H119" s="11"/>
    </row>
    <row r="120" spans="7:8" ht="15.75" customHeight="1" x14ac:dyDescent="0.2">
      <c r="G120" s="19"/>
      <c r="H120" s="11"/>
    </row>
    <row r="121" spans="7:8" ht="15.75" customHeight="1" x14ac:dyDescent="0.2">
      <c r="G121" s="19"/>
      <c r="H121" s="11"/>
    </row>
    <row r="122" spans="7:8" ht="15.75" customHeight="1" x14ac:dyDescent="0.2">
      <c r="G122" s="19"/>
      <c r="H122" s="11"/>
    </row>
    <row r="123" spans="7:8" ht="15.75" customHeight="1" x14ac:dyDescent="0.2">
      <c r="G123" s="19"/>
      <c r="H123" s="11"/>
    </row>
    <row r="124" spans="7:8" ht="15.75" customHeight="1" x14ac:dyDescent="0.2">
      <c r="G124" s="19"/>
      <c r="H124" s="11"/>
    </row>
    <row r="125" spans="7:8" ht="15.75" customHeight="1" x14ac:dyDescent="0.2">
      <c r="G125" s="19"/>
      <c r="H125" s="11"/>
    </row>
    <row r="126" spans="7:8" ht="15.75" customHeight="1" x14ac:dyDescent="0.2">
      <c r="H126"/>
    </row>
    <row r="127" spans="7:8" ht="15.75" customHeight="1" x14ac:dyDescent="0.2">
      <c r="G127" s="19"/>
      <c r="H127"/>
    </row>
    <row r="128" spans="7:8" ht="15.75" customHeight="1" x14ac:dyDescent="0.2">
      <c r="G128" s="19"/>
      <c r="H128"/>
    </row>
    <row r="129" spans="7:8" ht="15.75" customHeight="1" x14ac:dyDescent="0.2">
      <c r="G129"/>
      <c r="H129"/>
    </row>
    <row r="130" spans="7:8" ht="15.75" customHeight="1" x14ac:dyDescent="0.2">
      <c r="G130"/>
      <c r="H130"/>
    </row>
    <row r="131" spans="7:8" ht="15.75" customHeight="1" x14ac:dyDescent="0.2">
      <c r="G131"/>
      <c r="H131"/>
    </row>
    <row r="132" spans="7:8" ht="15.75" customHeight="1" x14ac:dyDescent="0.2">
      <c r="G132"/>
      <c r="H132"/>
    </row>
    <row r="133" spans="7:8" ht="15.75" customHeight="1" x14ac:dyDescent="0.2">
      <c r="G133"/>
      <c r="H133"/>
    </row>
    <row r="134" spans="7:8" ht="15.75" customHeight="1" x14ac:dyDescent="0.2">
      <c r="G134"/>
      <c r="H134"/>
    </row>
    <row r="135" spans="7:8" ht="15.75" customHeight="1" x14ac:dyDescent="0.2">
      <c r="G135"/>
      <c r="H135"/>
    </row>
    <row r="136" spans="7:8" ht="15.75" customHeight="1" x14ac:dyDescent="0.2">
      <c r="G136"/>
      <c r="H136"/>
    </row>
    <row r="137" spans="7:8" ht="15.75" customHeight="1" x14ac:dyDescent="0.2">
      <c r="H137" s="11"/>
    </row>
    <row r="138" spans="7:8" ht="15.75" customHeight="1" x14ac:dyDescent="0.2"/>
    <row r="139" spans="7:8" ht="15.75" customHeight="1" x14ac:dyDescent="0.2"/>
    <row r="140" spans="7:8" ht="15.75" customHeight="1" x14ac:dyDescent="0.2"/>
    <row r="141" spans="7:8" ht="15.75" customHeight="1" x14ac:dyDescent="0.2"/>
    <row r="142" spans="7:8" ht="15.75" customHeight="1" x14ac:dyDescent="0.2"/>
    <row r="143" spans="7:8" ht="15.75" customHeight="1" x14ac:dyDescent="0.2"/>
    <row r="144" spans="7:8" ht="15.75" customHeight="1" x14ac:dyDescent="0.2"/>
    <row r="145" spans="7:7" ht="15.75" customHeight="1" x14ac:dyDescent="0.2"/>
    <row r="146" spans="7:7" ht="15.75" customHeight="1" x14ac:dyDescent="0.2"/>
    <row r="147" spans="7:7" ht="15.75" customHeight="1" x14ac:dyDescent="0.2">
      <c r="G147" s="7"/>
    </row>
    <row r="148" spans="7:7" ht="15.75" customHeight="1" x14ac:dyDescent="0.2">
      <c r="G148" s="7"/>
    </row>
    <row r="149" spans="7:7" ht="15.75" customHeight="1" x14ac:dyDescent="0.2"/>
    <row r="150" spans="7:7" ht="15.75" customHeight="1" x14ac:dyDescent="0.2"/>
    <row r="151" spans="7:7" ht="15.75" customHeight="1" x14ac:dyDescent="0.2"/>
    <row r="152" spans="7:7" ht="15.75" customHeight="1" x14ac:dyDescent="0.2"/>
    <row r="153" spans="7:7" ht="15.75" customHeight="1" x14ac:dyDescent="0.2"/>
    <row r="154" spans="7:7" ht="15.75" customHeight="1" x14ac:dyDescent="0.2"/>
    <row r="155" spans="7:7" ht="15.75" customHeight="1" x14ac:dyDescent="0.2"/>
    <row r="156" spans="7:7" ht="15.75" customHeight="1" x14ac:dyDescent="0.2"/>
    <row r="157" spans="7:7" ht="15.75" customHeight="1" x14ac:dyDescent="0.2"/>
    <row r="158" spans="7:7" ht="15.75" customHeight="1" x14ac:dyDescent="0.2"/>
    <row r="159" spans="7:7" ht="15.75" customHeight="1" x14ac:dyDescent="0.2"/>
    <row r="160" spans="7:7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3.5" customHeight="1" x14ac:dyDescent="0.2"/>
    <row r="338" ht="15.75" customHeight="1" x14ac:dyDescent="0.2"/>
    <row r="339" ht="15.75" customHeight="1" x14ac:dyDescent="0.2"/>
    <row r="340" ht="15.75" customHeight="1" x14ac:dyDescent="0.2"/>
    <row r="341" ht="15" customHeight="1" x14ac:dyDescent="0.2"/>
    <row r="342" ht="1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4.2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spans="9:9" ht="14.25" customHeight="1" x14ac:dyDescent="0.2">
      <c r="I513" s="28"/>
    </row>
    <row r="514" spans="9:9" ht="14.25" customHeight="1" x14ac:dyDescent="0.2">
      <c r="I514" s="28"/>
    </row>
    <row r="515" spans="9:9" ht="14.25" customHeight="1" x14ac:dyDescent="0.2">
      <c r="I515" s="28" t="s">
        <v>41</v>
      </c>
    </row>
    <row r="516" spans="9:9" ht="14.25" customHeight="1" x14ac:dyDescent="0.2">
      <c r="I516" s="28"/>
    </row>
    <row r="517" spans="9:9" ht="14.25" customHeight="1" x14ac:dyDescent="0.2">
      <c r="I517" s="28"/>
    </row>
    <row r="518" spans="9:9" ht="14.25" customHeight="1" x14ac:dyDescent="0.2">
      <c r="I518" s="28"/>
    </row>
    <row r="519" spans="9:9" ht="14.25" customHeight="1" x14ac:dyDescent="0.2">
      <c r="I519" s="28"/>
    </row>
    <row r="520" spans="9:9" ht="14.25" customHeight="1" x14ac:dyDescent="0.2">
      <c r="I520" s="28"/>
    </row>
    <row r="521" spans="9:9" ht="14.25" customHeight="1" x14ac:dyDescent="0.2">
      <c r="I521" s="28"/>
    </row>
    <row r="522" spans="9:9" ht="14.25" customHeight="1" x14ac:dyDescent="0.2">
      <c r="I522" s="28"/>
    </row>
    <row r="523" spans="9:9" ht="14.25" customHeight="1" x14ac:dyDescent="0.2">
      <c r="I523" s="28"/>
    </row>
    <row r="524" spans="9:9" ht="14.25" customHeight="1" x14ac:dyDescent="0.2">
      <c r="I524" s="28"/>
    </row>
    <row r="525" spans="9:9" ht="14.25" customHeight="1" x14ac:dyDescent="0.2">
      <c r="I525" s="28"/>
    </row>
    <row r="526" spans="9:9" ht="14.25" customHeight="1" x14ac:dyDescent="0.2">
      <c r="I526" s="28"/>
    </row>
    <row r="527" spans="9:9" ht="14.25" customHeight="1" x14ac:dyDescent="0.2">
      <c r="I527" s="28"/>
    </row>
    <row r="528" spans="9:9" ht="14.25" customHeight="1" x14ac:dyDescent="0.2">
      <c r="I528" s="28"/>
    </row>
    <row r="529" spans="9:9" ht="14.25" customHeight="1" x14ac:dyDescent="0.2">
      <c r="I529" s="28"/>
    </row>
    <row r="530" spans="9:9" ht="14.25" customHeight="1" x14ac:dyDescent="0.2">
      <c r="I530" s="28"/>
    </row>
    <row r="531" spans="9:9" ht="14.25" customHeight="1" x14ac:dyDescent="0.2">
      <c r="I531" s="28"/>
    </row>
    <row r="532" spans="9:9" ht="14.25" customHeight="1" x14ac:dyDescent="0.2">
      <c r="I532" s="28"/>
    </row>
    <row r="533" spans="9:9" ht="14.25" customHeight="1" x14ac:dyDescent="0.2">
      <c r="I533" s="28"/>
    </row>
    <row r="534" spans="9:9" ht="14.25" customHeight="1" x14ac:dyDescent="0.2">
      <c r="I534" s="28"/>
    </row>
    <row r="535" spans="9:9" ht="13.5" customHeight="1" x14ac:dyDescent="0.2"/>
    <row r="536" spans="9:9" ht="14.25" customHeight="1" x14ac:dyDescent="0.2"/>
    <row r="537" spans="9:9" ht="14.25" customHeight="1" x14ac:dyDescent="0.2"/>
    <row r="538" spans="9:9" ht="14.25" customHeight="1" x14ac:dyDescent="0.2"/>
    <row r="539" spans="9:9" ht="14.25" customHeight="1" x14ac:dyDescent="0.2"/>
    <row r="540" spans="9:9" ht="14.25" customHeight="1" x14ac:dyDescent="0.2"/>
    <row r="541" spans="9:9" ht="14.25" customHeight="1" x14ac:dyDescent="0.2"/>
    <row r="542" spans="9:9" ht="14.25" customHeight="1" x14ac:dyDescent="0.2"/>
    <row r="543" spans="9:9" ht="14.25" customHeight="1" x14ac:dyDescent="0.2"/>
    <row r="544" spans="9:9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" customHeight="1" x14ac:dyDescent="0.2"/>
    <row r="564" ht="15.7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5" customHeight="1" x14ac:dyDescent="0.2"/>
    <row r="581" ht="14.25" customHeight="1" x14ac:dyDescent="0.2"/>
    <row r="582" ht="14.25" customHeight="1" x14ac:dyDescent="0.2"/>
    <row r="584" ht="13.5" customHeight="1" x14ac:dyDescent="0.2"/>
    <row r="587" ht="14.25" customHeight="1" x14ac:dyDescent="0.2"/>
    <row r="588" ht="13.5" customHeight="1" x14ac:dyDescent="0.2"/>
    <row r="733" spans="16384:16384" x14ac:dyDescent="0.2">
      <c r="XFD733">
        <f>SUM(I733:XFC733)</f>
        <v>0</v>
      </c>
    </row>
    <row r="734" spans="16384:16384" x14ac:dyDescent="0.2">
      <c r="XFD734">
        <f>SUM(I734:XFC734)</f>
        <v>0</v>
      </c>
    </row>
    <row r="742" spans="9:9 16376:16376" x14ac:dyDescent="0.2">
      <c r="I742"/>
    </row>
    <row r="743" spans="9:9 16376:16376" x14ac:dyDescent="0.2">
      <c r="I743"/>
    </row>
    <row r="744" spans="9:9 16376:16376" x14ac:dyDescent="0.2">
      <c r="I744"/>
    </row>
    <row r="745" spans="9:9 16376:16376" x14ac:dyDescent="0.2">
      <c r="I745"/>
    </row>
    <row r="746" spans="9:9 16376:16376" x14ac:dyDescent="0.2">
      <c r="I746"/>
    </row>
    <row r="747" spans="9:9 16376:16376" x14ac:dyDescent="0.2">
      <c r="I747"/>
    </row>
    <row r="748" spans="9:9 16376:16376" x14ac:dyDescent="0.2">
      <c r="I748"/>
    </row>
    <row r="749" spans="9:9 16376:16376" x14ac:dyDescent="0.2">
      <c r="I749"/>
    </row>
    <row r="750" spans="9:9 16376:16376" x14ac:dyDescent="0.2">
      <c r="I750"/>
      <c r="XEV750">
        <f>SUM(I750:XEU750)</f>
        <v>0</v>
      </c>
    </row>
    <row r="751" spans="9:9 16376:16376" x14ac:dyDescent="0.2">
      <c r="I751"/>
    </row>
    <row r="752" spans="9:9 16376:16376" x14ac:dyDescent="0.2">
      <c r="I752"/>
    </row>
    <row r="753" spans="9:9 16376:16384" x14ac:dyDescent="0.2">
      <c r="I753"/>
    </row>
    <row r="754" spans="9:9 16376:16384" x14ac:dyDescent="0.2">
      <c r="I754"/>
      <c r="XEV754">
        <f>SUM(I754:XEU754)</f>
        <v>0</v>
      </c>
    </row>
    <row r="755" spans="9:9 16376:16384" x14ac:dyDescent="0.2">
      <c r="I755"/>
      <c r="XEV755">
        <f>SUM(I755:XEU755)</f>
        <v>0</v>
      </c>
    </row>
    <row r="756" spans="9:9 16376:16384" x14ac:dyDescent="0.2">
      <c r="I756"/>
    </row>
    <row r="757" spans="9:9 16376:16384" x14ac:dyDescent="0.2">
      <c r="I757"/>
    </row>
    <row r="758" spans="9:9 16376:16384" x14ac:dyDescent="0.2">
      <c r="I758"/>
    </row>
    <row r="765" spans="9:9 16376:16384" x14ac:dyDescent="0.2">
      <c r="XFD765">
        <f>SUM(I765:XFC765)</f>
        <v>0</v>
      </c>
    </row>
    <row r="766" spans="9:9 16376:16384" x14ac:dyDescent="0.2">
      <c r="XFD766">
        <f>SUM(I766:XFC766)</f>
        <v>0</v>
      </c>
    </row>
    <row r="778" spans="9:9 16376:16384" x14ac:dyDescent="0.2">
      <c r="XFD778">
        <f>SUM(I778:XFC778)</f>
        <v>0</v>
      </c>
    </row>
    <row r="779" spans="9:9 16376:16384" x14ac:dyDescent="0.2">
      <c r="XFD779">
        <f>SUM(I779:XFC779)</f>
        <v>0</v>
      </c>
    </row>
    <row r="782" spans="9:9 16376:16384" x14ac:dyDescent="0.2">
      <c r="I782"/>
    </row>
    <row r="783" spans="9:9 16376:16384" x14ac:dyDescent="0.2">
      <c r="I783"/>
    </row>
    <row r="784" spans="9:9 16376:16384" x14ac:dyDescent="0.2">
      <c r="I784"/>
      <c r="XEV784">
        <f>SUM(I784:XEU784)</f>
        <v>0</v>
      </c>
    </row>
    <row r="785" spans="9:9" x14ac:dyDescent="0.2">
      <c r="I785"/>
    </row>
    <row r="786" spans="9:9" x14ac:dyDescent="0.2">
      <c r="I786"/>
    </row>
    <row r="787" spans="9:9" x14ac:dyDescent="0.2">
      <c r="I787"/>
    </row>
    <row r="788" spans="9:9" x14ac:dyDescent="0.2">
      <c r="I788"/>
    </row>
    <row r="789" spans="9:9" x14ac:dyDescent="0.2">
      <c r="I789"/>
    </row>
    <row r="790" spans="9:9" x14ac:dyDescent="0.2">
      <c r="I790"/>
    </row>
    <row r="791" spans="9:9" x14ac:dyDescent="0.2">
      <c r="I791"/>
    </row>
    <row r="792" spans="9:9" x14ac:dyDescent="0.2">
      <c r="I792"/>
    </row>
    <row r="934" spans="12:12" x14ac:dyDescent="0.2">
      <c r="L934" s="24"/>
    </row>
    <row r="950" spans="9:9" ht="15" customHeight="1" x14ac:dyDescent="0.2"/>
    <row r="951" spans="9:9" ht="15" customHeight="1" x14ac:dyDescent="0.2"/>
    <row r="952" spans="9:9" ht="15" customHeight="1" x14ac:dyDescent="0.2"/>
    <row r="953" spans="9:9" ht="15" customHeight="1" x14ac:dyDescent="0.2"/>
    <row r="954" spans="9:9" ht="15" customHeight="1" x14ac:dyDescent="0.2"/>
    <row r="955" spans="9:9" ht="15" customHeight="1" x14ac:dyDescent="0.2"/>
    <row r="956" spans="9:9" ht="15" customHeight="1" x14ac:dyDescent="0.2"/>
    <row r="957" spans="9:9" ht="15" customHeight="1" x14ac:dyDescent="0.2">
      <c r="I957"/>
    </row>
    <row r="958" spans="9:9" ht="15" customHeight="1" x14ac:dyDescent="0.2">
      <c r="I958"/>
    </row>
    <row r="959" spans="9:9" ht="15" customHeight="1" x14ac:dyDescent="0.2">
      <c r="I959"/>
    </row>
    <row r="960" spans="9:9" ht="15" customHeight="1" x14ac:dyDescent="0.2">
      <c r="I960"/>
    </row>
    <row r="961" spans="9:9" ht="15" customHeight="1" x14ac:dyDescent="0.2">
      <c r="I961"/>
    </row>
    <row r="962" spans="9:9" ht="15" customHeight="1" x14ac:dyDescent="0.2">
      <c r="I962"/>
    </row>
    <row r="963" spans="9:9" ht="15" customHeight="1" x14ac:dyDescent="0.2">
      <c r="I963"/>
    </row>
    <row r="964" spans="9:9" ht="15" customHeight="1" x14ac:dyDescent="0.2">
      <c r="I964"/>
    </row>
    <row r="965" spans="9:9" ht="15" customHeight="1" x14ac:dyDescent="0.2">
      <c r="I965"/>
    </row>
    <row r="966" spans="9:9" ht="15" customHeight="1" x14ac:dyDescent="0.2">
      <c r="I966"/>
    </row>
    <row r="967" spans="9:9" ht="15" customHeight="1" x14ac:dyDescent="0.2">
      <c r="I967"/>
    </row>
    <row r="968" spans="9:9" ht="15" customHeight="1" x14ac:dyDescent="0.2">
      <c r="I968"/>
    </row>
    <row r="969" spans="9:9" ht="15" customHeight="1" x14ac:dyDescent="0.2">
      <c r="I969"/>
    </row>
    <row r="970" spans="9:9" ht="15" customHeight="1" x14ac:dyDescent="0.2">
      <c r="I970"/>
    </row>
    <row r="971" spans="9:9" ht="15" customHeight="1" x14ac:dyDescent="0.2">
      <c r="I971"/>
    </row>
    <row r="972" spans="9:9" ht="15" customHeight="1" x14ac:dyDescent="0.2">
      <c r="I972"/>
    </row>
    <row r="973" spans="9:9" ht="15" customHeight="1" x14ac:dyDescent="0.2">
      <c r="I973"/>
    </row>
    <row r="974" spans="9:9" ht="15" customHeight="1" x14ac:dyDescent="0.2">
      <c r="I974"/>
    </row>
    <row r="975" spans="9:9" ht="15" customHeight="1" x14ac:dyDescent="0.2"/>
    <row r="976" spans="9:9" ht="15" customHeight="1" x14ac:dyDescent="0.2"/>
    <row r="977" spans="9:9" ht="15" customHeight="1" x14ac:dyDescent="0.2"/>
    <row r="978" spans="9:9" ht="15" customHeight="1" x14ac:dyDescent="0.2"/>
    <row r="979" spans="9:9" ht="15" customHeight="1" x14ac:dyDescent="0.2">
      <c r="I979"/>
    </row>
    <row r="980" spans="9:9" ht="15" customHeight="1" x14ac:dyDescent="0.2">
      <c r="I980"/>
    </row>
    <row r="981" spans="9:9" ht="15" customHeight="1" x14ac:dyDescent="0.2">
      <c r="I981"/>
    </row>
    <row r="982" spans="9:9" ht="15" customHeight="1" x14ac:dyDescent="0.2">
      <c r="I982"/>
    </row>
    <row r="983" spans="9:9" ht="15" customHeight="1" x14ac:dyDescent="0.2">
      <c r="I983"/>
    </row>
    <row r="984" spans="9:9" ht="15" customHeight="1" x14ac:dyDescent="0.2">
      <c r="I984"/>
    </row>
    <row r="985" spans="9:9" ht="15" customHeight="1" x14ac:dyDescent="0.2">
      <c r="I985"/>
    </row>
    <row r="986" spans="9:9" ht="15" customHeight="1" x14ac:dyDescent="0.2">
      <c r="I986"/>
    </row>
    <row r="987" spans="9:9" ht="15" customHeight="1" x14ac:dyDescent="0.2">
      <c r="I987"/>
    </row>
    <row r="988" spans="9:9" ht="15" customHeight="1" x14ac:dyDescent="0.2">
      <c r="I988"/>
    </row>
    <row r="989" spans="9:9" ht="15" customHeight="1" x14ac:dyDescent="0.2">
      <c r="I989"/>
    </row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/>
    <row r="1062" spans="9:9" ht="15" customHeight="1" x14ac:dyDescent="0.2"/>
    <row r="1063" spans="9:9" ht="15" customHeight="1" x14ac:dyDescent="0.2"/>
    <row r="1064" spans="9:9" ht="15" customHeight="1" x14ac:dyDescent="0.2"/>
    <row r="1065" spans="9:9" ht="15" customHeight="1" x14ac:dyDescent="0.2"/>
    <row r="1066" spans="9:9" ht="15" customHeight="1" x14ac:dyDescent="0.2"/>
    <row r="1067" spans="9:9" ht="15" customHeight="1" x14ac:dyDescent="0.2"/>
    <row r="1068" spans="9:9" ht="15" customHeight="1" x14ac:dyDescent="0.2"/>
    <row r="1069" spans="9:9" ht="15.75" customHeight="1" x14ac:dyDescent="0.2"/>
    <row r="1070" spans="9:9" ht="16.5" customHeight="1" x14ac:dyDescent="0.2"/>
    <row r="1071" spans="9:9" ht="15.75" customHeight="1" x14ac:dyDescent="0.2"/>
    <row r="1072" spans="9:9" ht="17.25" customHeight="1" x14ac:dyDescent="0.2"/>
    <row r="1074" spans="9:9" x14ac:dyDescent="0.2">
      <c r="I1074"/>
    </row>
    <row r="1075" spans="9:9" x14ac:dyDescent="0.2">
      <c r="I1075"/>
    </row>
    <row r="1076" spans="9:9" x14ac:dyDescent="0.2">
      <c r="I1076"/>
    </row>
    <row r="1077" spans="9:9" x14ac:dyDescent="0.2">
      <c r="I1077"/>
    </row>
    <row r="1078" spans="9:9" x14ac:dyDescent="0.2">
      <c r="I1078"/>
    </row>
    <row r="1079" spans="9:9" x14ac:dyDescent="0.2">
      <c r="I1079"/>
    </row>
    <row r="1080" spans="9:9" x14ac:dyDescent="0.2">
      <c r="I1080"/>
    </row>
    <row r="1081" spans="9:9" x14ac:dyDescent="0.2">
      <c r="I1081"/>
    </row>
    <row r="1082" spans="9:9" x14ac:dyDescent="0.2">
      <c r="I1082"/>
    </row>
    <row r="1083" spans="9:9" x14ac:dyDescent="0.2">
      <c r="I1083"/>
    </row>
    <row r="1084" spans="9:9" x14ac:dyDescent="0.2">
      <c r="I1084"/>
    </row>
    <row r="1085" spans="9:9" x14ac:dyDescent="0.2">
      <c r="I1085"/>
    </row>
    <row r="1086" spans="9:9" x14ac:dyDescent="0.2">
      <c r="I1086"/>
    </row>
    <row r="1087" spans="9:9" x14ac:dyDescent="0.2">
      <c r="I1087"/>
    </row>
    <row r="1088" spans="9:9" x14ac:dyDescent="0.2">
      <c r="I1088"/>
    </row>
    <row r="1089" spans="9:9" x14ac:dyDescent="0.2">
      <c r="I1089"/>
    </row>
    <row r="1090" spans="9:9" x14ac:dyDescent="0.2">
      <c r="I1090"/>
    </row>
  </sheetData>
  <sortState ref="A3:XFD6">
    <sortCondition ref="A3"/>
  </sortState>
  <mergeCells count="2">
    <mergeCell ref="A9:B9"/>
    <mergeCell ref="A35:B35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2020-05-01T14:10:13Z</cp:lastPrinted>
  <dcterms:created xsi:type="dcterms:W3CDTF">2003-02-04T19:04:15Z</dcterms:created>
  <dcterms:modified xsi:type="dcterms:W3CDTF">2020-05-01T14:29:02Z</dcterms:modified>
</cp:coreProperties>
</file>