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1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MISC!$A$15:$G$18</definedName>
    <definedName name="_xlnm.Print_Area" localSheetId="3">Commercial!$A$1:$I$42</definedName>
  </definedNames>
  <calcPr calcId="162913"/>
</workbook>
</file>

<file path=xl/calcChain.xml><?xml version="1.0" encoding="utf-8"?>
<calcChain xmlns="http://schemas.openxmlformats.org/spreadsheetml/2006/main">
  <c r="D30" i="6" l="1"/>
  <c r="D29" i="6"/>
  <c r="D28" i="6"/>
  <c r="D26" i="6"/>
  <c r="D25" i="6"/>
  <c r="D24" i="6"/>
  <c r="D22" i="6"/>
  <c r="D20" i="6"/>
  <c r="C24" i="6"/>
  <c r="C22" i="6"/>
  <c r="B31" i="6"/>
  <c r="B30" i="6"/>
  <c r="B29" i="6"/>
  <c r="B28" i="6"/>
  <c r="B27" i="6"/>
  <c r="B26" i="6"/>
  <c r="B25" i="6"/>
  <c r="B24" i="6"/>
  <c r="B22" i="6"/>
  <c r="B20" i="6"/>
  <c r="C23" i="6" l="1"/>
  <c r="C32" i="6" s="1"/>
  <c r="D23" i="6" l="1"/>
  <c r="D21" i="6"/>
  <c r="B23" i="6"/>
  <c r="B21" i="6"/>
  <c r="XFD9" i="5" l="1"/>
  <c r="D31" i="6" l="1"/>
  <c r="D27" i="6"/>
  <c r="G16" i="6" l="1"/>
  <c r="H16" i="6"/>
  <c r="I16" i="6"/>
  <c r="G32" i="6"/>
  <c r="H32" i="6"/>
  <c r="I32" i="6"/>
  <c r="J5" i="3" l="1"/>
  <c r="H5" i="3"/>
  <c r="I5" i="3"/>
  <c r="XFD14" i="5" l="1"/>
  <c r="XFD13" i="5" l="1"/>
  <c r="XFD10" i="5" l="1"/>
  <c r="F42" i="2" l="1"/>
  <c r="G42" i="2"/>
  <c r="H42" i="2"/>
  <c r="I42" i="2"/>
  <c r="XFD11" i="5" l="1"/>
  <c r="L151" i="1" l="1"/>
  <c r="K151" i="1"/>
  <c r="J151" i="1"/>
  <c r="I151" i="1"/>
  <c r="L74" i="1" l="1"/>
  <c r="K74" i="1"/>
  <c r="J74" i="1"/>
  <c r="D16" i="6" l="1"/>
  <c r="F24" i="5"/>
  <c r="C16" i="6" l="1"/>
  <c r="B32" i="6" l="1"/>
  <c r="F5" i="5" l="1"/>
  <c r="H5" i="5" l="1"/>
  <c r="I74" i="1" l="1"/>
  <c r="L90" i="1" l="1"/>
  <c r="K90" i="1"/>
  <c r="J90" i="1"/>
  <c r="I90" i="1"/>
  <c r="I85" i="1" l="1"/>
  <c r="J85" i="1"/>
  <c r="K85" i="1"/>
  <c r="L85" i="1"/>
  <c r="L79" i="1" l="1"/>
  <c r="K79" i="1" l="1"/>
  <c r="J79" i="1"/>
  <c r="I79" i="1"/>
  <c r="L95" i="1" l="1"/>
  <c r="K95" i="1"/>
  <c r="J95" i="1"/>
  <c r="I95" i="1"/>
  <c r="J80" i="1" l="1"/>
  <c r="I80" i="1" l="1"/>
  <c r="K80" i="1"/>
  <c r="F15" i="5" l="1"/>
  <c r="F7" i="2" l="1"/>
  <c r="G7" i="2"/>
  <c r="H7" i="2"/>
  <c r="I7" i="2"/>
  <c r="F89" i="5" l="1"/>
  <c r="XEV783" i="5" l="1"/>
  <c r="XFD767" i="5"/>
  <c r="XFD812" i="5"/>
  <c r="XFD798" i="5"/>
  <c r="XFD799" i="5" l="1"/>
  <c r="XFD766" i="5"/>
  <c r="XEV787" i="5"/>
  <c r="XEV788" i="5"/>
  <c r="XFD811" i="5"/>
  <c r="XEV817" i="5"/>
  <c r="D32" i="6" l="1"/>
  <c r="L80" i="1" l="1"/>
  <c r="B16" i="6"/>
</calcChain>
</file>

<file path=xl/sharedStrings.xml><?xml version="1.0" encoding="utf-8"?>
<sst xmlns="http://schemas.openxmlformats.org/spreadsheetml/2006/main" count="1200" uniqueCount="732">
  <si>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</si>
  <si>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</si>
  <si>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</si>
  <si>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</si>
  <si>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</si>
  <si>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</si>
  <si>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</si>
  <si>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</si>
  <si>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</si>
  <si>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</si>
  <si>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</si>
  <si>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</si>
  <si>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</si>
  <si>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</si>
  <si>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</si>
  <si>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</si>
  <si>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</si>
  <si>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</si>
  <si>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</si>
  <si>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</si>
  <si>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</si>
  <si>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</si>
  <si>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</si>
  <si>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</si>
  <si>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</si>
  <si>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</si>
  <si>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</si>
  <si>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</si>
  <si>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</si>
  <si>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</si>
  <si>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</si>
  <si>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</si>
  <si>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</si>
  <si>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</si>
  <si>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</si>
  <si>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</si>
  <si>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</si>
  <si>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</si>
  <si>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</si>
  <si>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</si>
  <si>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</si>
  <si>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</si>
  <si>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</si>
  <si>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</si>
  <si>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</si>
  <si>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</si>
  <si>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</si>
  <si>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</si>
  <si>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</si>
  <si>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</si>
  <si>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</si>
  <si>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</si>
  <si>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</si>
  <si>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</si>
  <si>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`</t>
  </si>
  <si>
    <t>DECEMBER 2020</t>
  </si>
  <si>
    <t>JANUARY - DECEMBER 2020</t>
  </si>
  <si>
    <t>DECEMBER 2021</t>
  </si>
  <si>
    <t>JANUARY - DECEMBER 2021</t>
  </si>
  <si>
    <t>21-5062</t>
  </si>
  <si>
    <t>1425 W Villa Maria Rd #900</t>
  </si>
  <si>
    <t>Hodges</t>
  </si>
  <si>
    <t>Spire Roofing Solutions</t>
  </si>
  <si>
    <t>21-5061</t>
  </si>
  <si>
    <t>1425 W Villa Maria Rd #800</t>
  </si>
  <si>
    <t>21-5060</t>
  </si>
  <si>
    <t>1425 W Villa Maria Rd #700</t>
  </si>
  <si>
    <t>21-5058</t>
  </si>
  <si>
    <t>1425 W Villa Maria Rd #600</t>
  </si>
  <si>
    <t>21-5057</t>
  </si>
  <si>
    <t>1425 W Villa Maria Rd #500</t>
  </si>
  <si>
    <t>21-5056</t>
  </si>
  <si>
    <t>1425 W Villa Maria Rd #400</t>
  </si>
  <si>
    <t>21-5055</t>
  </si>
  <si>
    <t>1425 W Villa Maria Rd #300</t>
  </si>
  <si>
    <t>21-5054</t>
  </si>
  <si>
    <t>1425 W Villa Maria Rd #200</t>
  </si>
  <si>
    <t>21-5053</t>
  </si>
  <si>
    <t>1425 W Villa Maria Rd #100</t>
  </si>
  <si>
    <t>Roof</t>
  </si>
  <si>
    <t>Multi-Family</t>
  </si>
  <si>
    <t>21-4291</t>
  </si>
  <si>
    <t>3057 Old Kurten Rd</t>
  </si>
  <si>
    <t>Redden Thomas</t>
  </si>
  <si>
    <t>RS 6 Homes</t>
  </si>
  <si>
    <t>21-4370</t>
  </si>
  <si>
    <t>1729 Groesbeck St</t>
  </si>
  <si>
    <t>Rockin B Wireless</t>
  </si>
  <si>
    <t>Cell tower upgrade</t>
  </si>
  <si>
    <t>US Venture Inc</t>
  </si>
  <si>
    <t>21-2892</t>
  </si>
  <si>
    <t>2100 E Villa Maria Rd</t>
  </si>
  <si>
    <t>Villa Maria Professional</t>
  </si>
  <si>
    <t>Iconstruction Speacialties</t>
  </si>
  <si>
    <t>Interior remodel</t>
  </si>
  <si>
    <t>James Ingram</t>
  </si>
  <si>
    <t>21-5098</t>
  </si>
  <si>
    <t>1090 N Harvey Mitchell Pkwy</t>
  </si>
  <si>
    <t>Shadowood</t>
  </si>
  <si>
    <t>United Roofing &amp; Sheetmetal</t>
  </si>
  <si>
    <t>Re-roof</t>
  </si>
  <si>
    <t>Trinity Baptist Church</t>
  </si>
  <si>
    <t>21-2334</t>
  </si>
  <si>
    <t>Regency Gardens</t>
  </si>
  <si>
    <t>Gemstar Construction</t>
  </si>
  <si>
    <t>Exterior repairs</t>
  </si>
  <si>
    <t>Regency Gardens Equity LLC</t>
  </si>
  <si>
    <t>21-2333</t>
  </si>
  <si>
    <t>2551 W Villa Maria Rd #B8</t>
  </si>
  <si>
    <t>2551 W Villa Maria Rd #B9</t>
  </si>
  <si>
    <t>21-2332</t>
  </si>
  <si>
    <t>2551 W Villa Maria Rd #B7</t>
  </si>
  <si>
    <t>21-2331</t>
  </si>
  <si>
    <t>2551 W Villa Maria Rd #B6</t>
  </si>
  <si>
    <t>21-4607</t>
  </si>
  <si>
    <t>2807 S Texas Ave</t>
  </si>
  <si>
    <t>Mitchell-Lawrence-Cavitt</t>
  </si>
  <si>
    <t>REC Industries</t>
  </si>
  <si>
    <t>Prosperity Bank</t>
  </si>
  <si>
    <t>Renovation</t>
  </si>
  <si>
    <t>21-3476</t>
  </si>
  <si>
    <t>209 N Main St</t>
  </si>
  <si>
    <t>Bryan Original Townsite</t>
  </si>
  <si>
    <t>Inland Environments Ltd</t>
  </si>
  <si>
    <t>21-5101</t>
  </si>
  <si>
    <t>2906 W SH 21</t>
  </si>
  <si>
    <t>C E Ball</t>
  </si>
  <si>
    <t>Hancock Custom Homes LLC</t>
  </si>
  <si>
    <t>21-3583</t>
  </si>
  <si>
    <t>2987 Archer Dr</t>
  </si>
  <si>
    <t>Austins Colony</t>
  </si>
  <si>
    <t>Velasco Irrigation</t>
  </si>
  <si>
    <t>21-1714</t>
  </si>
  <si>
    <t>3041 Wolfpack Loop</t>
  </si>
  <si>
    <t>Hart Lawn Care &amp; Irr</t>
  </si>
  <si>
    <t>21-1024</t>
  </si>
  <si>
    <t>4309 Appalachian Trl</t>
  </si>
  <si>
    <t>Prince Irrigation</t>
  </si>
  <si>
    <t>21-0152</t>
  </si>
  <si>
    <t>5113 Inverness Dr</t>
  </si>
  <si>
    <t>Miramont</t>
  </si>
  <si>
    <t>Groundworks</t>
  </si>
  <si>
    <t>21-2124</t>
  </si>
  <si>
    <t>2030 Viva Rd</t>
  </si>
  <si>
    <t>21-0666</t>
  </si>
  <si>
    <t>5751 Cerrillos Dr</t>
  </si>
  <si>
    <t>Texsun Design &amp; Irrigation</t>
  </si>
  <si>
    <t>21-2979</t>
  </si>
  <si>
    <t>3408 Pointe Du Hoc Dr</t>
  </si>
  <si>
    <t>21-3238</t>
  </si>
  <si>
    <t>3404 Pointe Du Hoc Dr</t>
  </si>
  <si>
    <t>21-2982</t>
  </si>
  <si>
    <t>3420 Pointe Du Hoc Dr</t>
  </si>
  <si>
    <t>21-2984</t>
  </si>
  <si>
    <t>4202 Peregrine Way</t>
  </si>
  <si>
    <t>Brazos Valley Greenscapes</t>
  </si>
  <si>
    <t>21-2584</t>
  </si>
  <si>
    <t>1441 Kingsgate Dr</t>
  </si>
  <si>
    <t>21-5004</t>
  </si>
  <si>
    <t>1109 E 23rd St</t>
  </si>
  <si>
    <t>W T James</t>
  </si>
  <si>
    <t>Good Company Construction</t>
  </si>
  <si>
    <t>21-5072</t>
  </si>
  <si>
    <t>4016 Green Valley Dr</t>
  </si>
  <si>
    <t>Wheeler Ridge</t>
  </si>
  <si>
    <t>On Top Roofing</t>
  </si>
  <si>
    <t xml:space="preserve">21-5075 </t>
  </si>
  <si>
    <t>203 S College View Dr</t>
  </si>
  <si>
    <t>North Oakwood</t>
  </si>
  <si>
    <t>Lone Star Roof Systems</t>
  </si>
  <si>
    <t>21-5074</t>
  </si>
  <si>
    <t>4037 Viceroy Dr</t>
  </si>
  <si>
    <t>Copperfield</t>
  </si>
  <si>
    <t>21-4974</t>
  </si>
  <si>
    <t>2626 Trophy Dr</t>
  </si>
  <si>
    <t>Briarcrest Northwest</t>
  </si>
  <si>
    <t>Frances Ortega</t>
  </si>
  <si>
    <t>21-4855</t>
  </si>
  <si>
    <t>2401 Willhelm Dr</t>
  </si>
  <si>
    <t>Lynndale Acres</t>
  </si>
  <si>
    <t>Trinity Exterior Group LLC</t>
  </si>
  <si>
    <t>21-5097</t>
  </si>
  <si>
    <t>4204 Aspen St</t>
  </si>
  <si>
    <t>Highland Park</t>
  </si>
  <si>
    <t>Quick Roofing LLC</t>
  </si>
  <si>
    <t>21-4994</t>
  </si>
  <si>
    <t>1915 Cartwright St</t>
  </si>
  <si>
    <t>Backyard Products</t>
  </si>
  <si>
    <t>21-5141</t>
  </si>
  <si>
    <t>807 Commerce St</t>
  </si>
  <si>
    <t>Oliver</t>
  </si>
  <si>
    <t>Albert Morales</t>
  </si>
  <si>
    <t>21-4968</t>
  </si>
  <si>
    <t>1979 Cartwright St</t>
  </si>
  <si>
    <t>Pleasant Hill</t>
  </si>
  <si>
    <t>DR Horton Homes</t>
  </si>
  <si>
    <t>21-5017</t>
  </si>
  <si>
    <t>4718 Milagro Lp</t>
  </si>
  <si>
    <t>Legend Classic Homes Ltd</t>
  </si>
  <si>
    <t>21-5018</t>
  </si>
  <si>
    <t>4716 Milagro Lp</t>
  </si>
  <si>
    <t>Alamosa Springs</t>
  </si>
  <si>
    <t>21-5016</t>
  </si>
  <si>
    <t>4709 Milagro Lp</t>
  </si>
  <si>
    <t>21-5050</t>
  </si>
  <si>
    <t>5772 Paseo Pl</t>
  </si>
  <si>
    <t>Marc Jones Construction</t>
  </si>
  <si>
    <t>21-4878</t>
  </si>
  <si>
    <t>2305 Boonville Rd #700</t>
  </si>
  <si>
    <t>Colony Park Shopping Ctr</t>
  </si>
  <si>
    <t>Remodeling BCS</t>
  </si>
  <si>
    <t>NEC Hwy 6</t>
  </si>
  <si>
    <t>21-5211</t>
  </si>
  <si>
    <t>3405 Judythe Ct</t>
  </si>
  <si>
    <t>Northwood</t>
  </si>
  <si>
    <t>Synaptic Solar</t>
  </si>
  <si>
    <t>21-5171</t>
  </si>
  <si>
    <t>920 Clear Leaf Dr #312</t>
  </si>
  <si>
    <t>Palm Harbor</t>
  </si>
  <si>
    <t>21-2517</t>
  </si>
  <si>
    <t>1209 Reynolds St</t>
  </si>
  <si>
    <t>Reynolds</t>
  </si>
  <si>
    <t>Lintz Construction LLC</t>
  </si>
  <si>
    <t>21-5009</t>
  </si>
  <si>
    <t>3800 Williams Trace Dr</t>
  </si>
  <si>
    <t>Polar Bear Pools &amp; Patio</t>
  </si>
  <si>
    <t>21-5219</t>
  </si>
  <si>
    <t>706 Broadmoor Dr</t>
  </si>
  <si>
    <t>North Garden Acres</t>
  </si>
  <si>
    <t>Crossfire Construction</t>
  </si>
  <si>
    <t>21-5217</t>
  </si>
  <si>
    <t>4713 Via Verde Way</t>
  </si>
  <si>
    <t>21-5008</t>
  </si>
  <si>
    <t>3300 Carter Creek Pkwy</t>
  </si>
  <si>
    <t>Briargrove</t>
  </si>
  <si>
    <t>SCR Construction &amp; Reno</t>
  </si>
  <si>
    <t>21-5212</t>
  </si>
  <si>
    <t>705 E 27th St</t>
  </si>
  <si>
    <t>Hill</t>
  </si>
  <si>
    <t>SM Construction</t>
  </si>
  <si>
    <t>21-5119</t>
  </si>
  <si>
    <t>2408 Old Kurten Rd</t>
  </si>
  <si>
    <t>Darling</t>
  </si>
  <si>
    <t>21-5238</t>
  </si>
  <si>
    <t>722 Mary Lake Dr</t>
  </si>
  <si>
    <t>Ridgecrest</t>
  </si>
  <si>
    <t>Regrowth</t>
  </si>
  <si>
    <t>21-5221</t>
  </si>
  <si>
    <t>3510 Parkway Ter</t>
  </si>
  <si>
    <t>Parkway Circle</t>
  </si>
  <si>
    <t>Americas Choice Roofing</t>
  </si>
  <si>
    <t>21-5239</t>
  </si>
  <si>
    <t>4409 Leonard Rd</t>
  </si>
  <si>
    <t>21-5038</t>
  </si>
  <si>
    <t>3019 Sandy Point Rd</t>
  </si>
  <si>
    <t>Ortiz</t>
  </si>
  <si>
    <t>Titan Solar Power</t>
  </si>
  <si>
    <t>21-4913</t>
  </si>
  <si>
    <t>1944 Cartwright St</t>
  </si>
  <si>
    <t>21-5257</t>
  </si>
  <si>
    <t>3610 Cavitt Ave</t>
  </si>
  <si>
    <t>Kennerly</t>
  </si>
  <si>
    <t>21-5258</t>
  </si>
  <si>
    <t>3612 Cavitt Ave</t>
  </si>
  <si>
    <t>21-5259</t>
  </si>
  <si>
    <t>3614 Cavitt Ave</t>
  </si>
  <si>
    <t>21-5260</t>
  </si>
  <si>
    <t>404 Day Ave</t>
  </si>
  <si>
    <t>Holick</t>
  </si>
  <si>
    <t>21-5253</t>
  </si>
  <si>
    <t>510 Olive St</t>
  </si>
  <si>
    <t>Woodson Hills</t>
  </si>
  <si>
    <t>21-5242</t>
  </si>
  <si>
    <t>Ambit Homes</t>
  </si>
  <si>
    <t>21-5132</t>
  </si>
  <si>
    <t>1605 Robeson St</t>
  </si>
  <si>
    <t>Broadway</t>
  </si>
  <si>
    <t>Patrick H Bosquez</t>
  </si>
  <si>
    <t>21-5206</t>
  </si>
  <si>
    <t>4601 Bluejay Ln</t>
  </si>
  <si>
    <t>21-5191</t>
  </si>
  <si>
    <t>2058 Viva Rd</t>
  </si>
  <si>
    <t>21-5288</t>
  </si>
  <si>
    <t>1621-1623 Rock Hollow Lo</t>
  </si>
  <si>
    <t>Rio Blanco Roofing &amp; Rest</t>
  </si>
  <si>
    <t>21-5194</t>
  </si>
  <si>
    <t>200 S Haswell Dr</t>
  </si>
  <si>
    <t>Powers</t>
  </si>
  <si>
    <t>Premier Properties</t>
  </si>
  <si>
    <t>21-5193</t>
  </si>
  <si>
    <t>1900 W 28th St</t>
  </si>
  <si>
    <t>Stephen F Austin</t>
  </si>
  <si>
    <t>Hilario Sanchez</t>
  </si>
  <si>
    <t>21-5153</t>
  </si>
  <si>
    <t>3015 Hummingbird Cr</t>
  </si>
  <si>
    <t>Westwood Estates</t>
  </si>
  <si>
    <t>Serenity Roofing &amp; Const</t>
  </si>
  <si>
    <t>21-5150</t>
  </si>
  <si>
    <t>4106 Willow Oak St</t>
  </si>
  <si>
    <t>Remedy Roofing Inc</t>
  </si>
  <si>
    <t>21-5104</t>
  </si>
  <si>
    <t>1803 Trent Cr</t>
  </si>
  <si>
    <t>Wood Forest</t>
  </si>
  <si>
    <t>21-5151</t>
  </si>
  <si>
    <t>3502 Pioneer Cr</t>
  </si>
  <si>
    <t>Heritage Construction</t>
  </si>
  <si>
    <t>21-5160</t>
  </si>
  <si>
    <t>2405 Kent St</t>
  </si>
  <si>
    <t>Windover</t>
  </si>
  <si>
    <t>21-5195</t>
  </si>
  <si>
    <t>5019 Maroon Creek Dr</t>
  </si>
  <si>
    <t>Stylecraft Builders</t>
  </si>
  <si>
    <t>21-5156</t>
  </si>
  <si>
    <t>1943 Cartwright St</t>
  </si>
  <si>
    <t>Ken Enlow</t>
  </si>
  <si>
    <t>21-4967</t>
  </si>
  <si>
    <t>2500 Pinon Ct</t>
  </si>
  <si>
    <t>Allen Ridge</t>
  </si>
  <si>
    <t>Reina Pedraza</t>
  </si>
  <si>
    <t>21-5210</t>
  </si>
  <si>
    <t>2508 Old Kurten Rd</t>
  </si>
  <si>
    <t>Jose Jimenez</t>
  </si>
  <si>
    <t>21-4939</t>
  </si>
  <si>
    <t>512 Jefferson St</t>
  </si>
  <si>
    <t>21-5190</t>
  </si>
  <si>
    <t>4217 Peregrine Way</t>
  </si>
  <si>
    <t>RNL Homebuilders LLC</t>
  </si>
  <si>
    <t>21-5174</t>
  </si>
  <si>
    <t>2013 Snowy Brook Trl</t>
  </si>
  <si>
    <t>Autumn Lake</t>
  </si>
  <si>
    <t>DNA Construction</t>
  </si>
  <si>
    <t>21-5196</t>
  </si>
  <si>
    <t>3203 Woodcrest Dr</t>
  </si>
  <si>
    <t>Tiffany Park</t>
  </si>
  <si>
    <t>21-5043</t>
  </si>
  <si>
    <t>2709 Sprucewood St B</t>
  </si>
  <si>
    <t>Cedar Ridge</t>
  </si>
  <si>
    <t>CTC Construction</t>
  </si>
  <si>
    <t>21-2985</t>
  </si>
  <si>
    <t>3208 Arundala Way</t>
  </si>
  <si>
    <t>21-1056</t>
  </si>
  <si>
    <t>3208 Glencairn Ct</t>
  </si>
  <si>
    <t>21-1656</t>
  </si>
  <si>
    <t>4216 Peregrine Way</t>
  </si>
  <si>
    <t>21-4426</t>
  </si>
  <si>
    <t>4304 Appalachian Trl</t>
  </si>
  <si>
    <t>21-1858</t>
  </si>
  <si>
    <t>1907 Thorndyke Ln</t>
  </si>
  <si>
    <t>21-2242</t>
  </si>
  <si>
    <t>5306 Hedley Pl</t>
  </si>
  <si>
    <t>20-4253</t>
  </si>
  <si>
    <t>2939 Archer Dr</t>
  </si>
  <si>
    <t>Victor Valdez</t>
  </si>
  <si>
    <t>21-1219</t>
  </si>
  <si>
    <t>5246 Montague Loop</t>
  </si>
  <si>
    <t>Tex-Rain Outdoor Solutions</t>
  </si>
  <si>
    <t>21-1235</t>
  </si>
  <si>
    <t>5245 Montague Loop</t>
  </si>
  <si>
    <t>21-1290</t>
  </si>
  <si>
    <t>5235 Montague Loop</t>
  </si>
  <si>
    <t>21-1226</t>
  </si>
  <si>
    <t>1977 Cartwright St</t>
  </si>
  <si>
    <t>21-5192</t>
  </si>
  <si>
    <t>301 W 31st St</t>
  </si>
  <si>
    <t>Sam Villarreal Irrigation</t>
  </si>
  <si>
    <t>21-1119</t>
  </si>
  <si>
    <t>5774 Paseo Pl</t>
  </si>
  <si>
    <t>21-2264</t>
  </si>
  <si>
    <t>4113 Vintage Estates Ct</t>
  </si>
  <si>
    <t>Dewitt Construction Serv</t>
  </si>
  <si>
    <t>21-1859</t>
  </si>
  <si>
    <t>4117 Vintage Estates Ct</t>
  </si>
  <si>
    <t>21-2716</t>
  </si>
  <si>
    <t>2021 Theresa Dr</t>
  </si>
  <si>
    <t>20-1204</t>
  </si>
  <si>
    <t>3455 Mahogany Dr</t>
  </si>
  <si>
    <t>Traditions</t>
  </si>
  <si>
    <t>Texas Landscape Creations</t>
  </si>
  <si>
    <t>21-3083</t>
  </si>
  <si>
    <t>5011 Maroon Creek Dr</t>
  </si>
  <si>
    <t>21-2696</t>
  </si>
  <si>
    <t>4701 Las Casitas Way</t>
  </si>
  <si>
    <t>21-1991</t>
  </si>
  <si>
    <t>3058 Peterson Cr</t>
  </si>
  <si>
    <t>21-1621</t>
  </si>
  <si>
    <t>4711 Las Casitas Way</t>
  </si>
  <si>
    <t>21-1622</t>
  </si>
  <si>
    <t>4713 Las Casitas Way</t>
  </si>
  <si>
    <t>21-0908</t>
  </si>
  <si>
    <t>4219 Peregrine Way</t>
  </si>
  <si>
    <t>21-1620</t>
  </si>
  <si>
    <t>4709 Las Casitas Way</t>
  </si>
  <si>
    <t>21-1639</t>
  </si>
  <si>
    <t>10606 Scarlet Peak Ct</t>
  </si>
  <si>
    <t>21-3091</t>
  </si>
  <si>
    <t>3715 McKenzie St</t>
  </si>
  <si>
    <t>21-3094</t>
  </si>
  <si>
    <t>3717 McKenzie St</t>
  </si>
  <si>
    <t>21-1237</t>
  </si>
  <si>
    <t>5227 Montague Loop</t>
  </si>
  <si>
    <t>21-1241</t>
  </si>
  <si>
    <t>5225 Montague Loop</t>
  </si>
  <si>
    <t>21-1214</t>
  </si>
  <si>
    <t>1982 Thorndyke Ln</t>
  </si>
  <si>
    <t>21-1223</t>
  </si>
  <si>
    <t>1980 Thorndyke Ln</t>
  </si>
  <si>
    <t>1422 Kingsgate Dr</t>
  </si>
  <si>
    <t>21-3089</t>
  </si>
  <si>
    <t>21-1379</t>
  </si>
  <si>
    <t>5021 Highline Dr</t>
  </si>
  <si>
    <t>21-1505</t>
  </si>
  <si>
    <t>4106 Wabash Ct</t>
  </si>
  <si>
    <t>21-1862</t>
  </si>
  <si>
    <t>5005 Maroon Creek Dr</t>
  </si>
  <si>
    <t>21-1860</t>
  </si>
  <si>
    <t>4107 Wabash Ct</t>
  </si>
  <si>
    <t>21-5216</t>
  </si>
  <si>
    <t>1310 Hoppess St</t>
  </si>
  <si>
    <t>Hoppess</t>
  </si>
  <si>
    <t>21-3202</t>
  </si>
  <si>
    <t>3245 Rose Hill Ln</t>
  </si>
  <si>
    <t>21-1911</t>
  </si>
  <si>
    <t>949 Harper Ln</t>
  </si>
  <si>
    <t>21-1912</t>
  </si>
  <si>
    <t>947 Harper Ln</t>
  </si>
  <si>
    <t>21-2028</t>
  </si>
  <si>
    <t>4204 Peregrine Way</t>
  </si>
  <si>
    <t>21-2017</t>
  </si>
  <si>
    <t>966 Rice Dr</t>
  </si>
  <si>
    <t>21-2269</t>
  </si>
  <si>
    <t>4138 Vintage Estates Ct</t>
  </si>
  <si>
    <t>21-1857</t>
  </si>
  <si>
    <t>4114 Vintage Estates Ct</t>
  </si>
  <si>
    <t>21-4891</t>
  </si>
  <si>
    <t>10265 SH 30 B2</t>
  </si>
  <si>
    <t>21-5331</t>
  </si>
  <si>
    <t>5125 Oakmont Blvd</t>
  </si>
  <si>
    <t>Oakmont</t>
  </si>
  <si>
    <t>21-3088</t>
  </si>
  <si>
    <t>2034 Viva Rd</t>
  </si>
  <si>
    <t>21-2246</t>
  </si>
  <si>
    <t>3540 Fairhope Way</t>
  </si>
  <si>
    <t>21-3502</t>
  </si>
  <si>
    <t>5007 Maroon Creek Dr</t>
  </si>
  <si>
    <t>21-2112</t>
  </si>
  <si>
    <t>1905 Thorndyke Ln</t>
  </si>
  <si>
    <t>21-3320</t>
  </si>
  <si>
    <t>3719 McKenzie St</t>
  </si>
  <si>
    <t>21-2714</t>
  </si>
  <si>
    <t>1424 Kingsgate Dr</t>
  </si>
  <si>
    <t>21-5226</t>
  </si>
  <si>
    <t>2141 Heritage Meadow Ln</t>
  </si>
  <si>
    <t>Gary Rox</t>
  </si>
  <si>
    <t>21-5185</t>
  </si>
  <si>
    <t>909 Hall St</t>
  </si>
  <si>
    <t>Bryan's 1st</t>
  </si>
  <si>
    <t>Upward Soaring Properties</t>
  </si>
  <si>
    <t>21-5304</t>
  </si>
  <si>
    <t>21-5223</t>
  </si>
  <si>
    <t>1417 E 28th St</t>
  </si>
  <si>
    <t>Thomas</t>
  </si>
  <si>
    <t>Statewide Remodeling Austin</t>
  </si>
  <si>
    <t>21-5096</t>
  </si>
  <si>
    <t>4708 Concordia Dr</t>
  </si>
  <si>
    <t>Better Balanced Pools</t>
  </si>
  <si>
    <t>Wakefield Sign Co</t>
  </si>
  <si>
    <t>Wall</t>
  </si>
  <si>
    <t>21-4770</t>
  </si>
  <si>
    <t>10265 SH 30 B1</t>
  </si>
  <si>
    <t>Wall illuminated</t>
  </si>
  <si>
    <t>Sign Pro</t>
  </si>
  <si>
    <t>21-5014</t>
  </si>
  <si>
    <t>3818 S College Ave</t>
  </si>
  <si>
    <t>Borderbrook</t>
  </si>
  <si>
    <t>Vital Signco LLC</t>
  </si>
  <si>
    <t>21-5293</t>
  </si>
  <si>
    <t>1910 Beck St</t>
  </si>
  <si>
    <t>Fast Signs Brazos Valley</t>
  </si>
  <si>
    <t>21-4756</t>
  </si>
  <si>
    <t>3363 University Dr E</t>
  </si>
  <si>
    <t>Park Hudson</t>
  </si>
  <si>
    <t>21-5245</t>
  </si>
  <si>
    <t>1770 Briarcrest Dr</t>
  </si>
  <si>
    <t>Julio C Colocho</t>
  </si>
  <si>
    <t>Sail signs (2)</t>
  </si>
  <si>
    <t>21-5263</t>
  </si>
  <si>
    <t>3000 Briarcrest Dr</t>
  </si>
  <si>
    <t>First City National Bank</t>
  </si>
  <si>
    <t>JKA Construction</t>
  </si>
  <si>
    <t>Remodel</t>
  </si>
  <si>
    <t>Kensington Management LLC</t>
  </si>
  <si>
    <t>21-2263</t>
  </si>
  <si>
    <t>1632 W Villa Maria Rd</t>
  </si>
  <si>
    <t>McDermott Construction</t>
  </si>
  <si>
    <t>New car wash</t>
  </si>
  <si>
    <t>Ahmed Jafferally</t>
  </si>
  <si>
    <t>21-4993</t>
  </si>
  <si>
    <t>1305 W Villa Maria Rd #101F</t>
  </si>
  <si>
    <t>The Oaks of Villa Maria</t>
  </si>
  <si>
    <t>Gandy Gage</t>
  </si>
  <si>
    <t>Gage Gandy</t>
  </si>
  <si>
    <t>21-5095</t>
  </si>
  <si>
    <t>110 S Main St</t>
  </si>
  <si>
    <t>Borski Homes Inc</t>
  </si>
  <si>
    <t>Queen Theater LP</t>
  </si>
  <si>
    <t>21-4748</t>
  </si>
  <si>
    <t>4243 Wellborn Rd</t>
  </si>
  <si>
    <t>Metro Facilities Maintenance</t>
  </si>
  <si>
    <t>Chase Wooley</t>
  </si>
  <si>
    <t>21-5169</t>
  </si>
  <si>
    <t>1326 Prairie Dr</t>
  </si>
  <si>
    <t>John Austin</t>
  </si>
  <si>
    <t>BCS Academy Builders</t>
  </si>
  <si>
    <t>Amenity area for condos</t>
  </si>
  <si>
    <t>BCS Development LP</t>
  </si>
  <si>
    <t>21-5326</t>
  </si>
  <si>
    <t>600 S Coulter Dr</t>
  </si>
  <si>
    <t>Phillips</t>
  </si>
  <si>
    <t>St Joseph Church</t>
  </si>
  <si>
    <t>21-5249</t>
  </si>
  <si>
    <t>1805 Briarcrest Dr</t>
  </si>
  <si>
    <t>Silverado Roofing Group</t>
  </si>
  <si>
    <t>21-5225</t>
  </si>
  <si>
    <t>902 N Harvey Mitchell Pkwy</t>
  </si>
  <si>
    <t>Dabbs</t>
  </si>
  <si>
    <t>Sustainable Roofing LLC</t>
  </si>
  <si>
    <t>Dabbs 2818 Inc</t>
  </si>
  <si>
    <t>21-4851</t>
  </si>
  <si>
    <t>1615 Barak Ln</t>
  </si>
  <si>
    <t>Creekside Professional Bldg</t>
  </si>
  <si>
    <t>Keys &amp; Walsh Construction</t>
  </si>
  <si>
    <t>Finish-out</t>
  </si>
  <si>
    <t>Creekside Professional Group</t>
  </si>
  <si>
    <t>21-3462</t>
  </si>
  <si>
    <t>824 N Rosemary Dr</t>
  </si>
  <si>
    <t>Beverly Estates</t>
  </si>
  <si>
    <t>Generator Super Center</t>
  </si>
  <si>
    <t>Generator</t>
  </si>
  <si>
    <t>Lawrence Barnes</t>
  </si>
  <si>
    <t>21-5068</t>
  </si>
  <si>
    <t>1516 Shiloh Ave</t>
  </si>
  <si>
    <t>Brazos County Indl Pk</t>
  </si>
  <si>
    <t>Champion Contractors</t>
  </si>
  <si>
    <t>Swiki Anderson</t>
  </si>
  <si>
    <t>21-5154</t>
  </si>
  <si>
    <t>3619-3621 Elaine Dr</t>
  </si>
  <si>
    <t>Melvin Lau</t>
  </si>
  <si>
    <t>21-4557</t>
  </si>
  <si>
    <t>2801 Franciscan Dr</t>
  </si>
  <si>
    <t>St Joseph Reg Health Ctr</t>
  </si>
  <si>
    <t>O'Donnell/Snider Constr</t>
  </si>
  <si>
    <t>Interior demo</t>
  </si>
  <si>
    <t>St Joseph Hospital &amp; Health</t>
  </si>
  <si>
    <t>21-5073</t>
  </si>
  <si>
    <t>500 E Pruitt St</t>
  </si>
  <si>
    <t>East Side Resurvey</t>
  </si>
  <si>
    <t>Precision Roofing Group</t>
  </si>
  <si>
    <t>African American National Heritage</t>
  </si>
  <si>
    <t>21-1616</t>
  </si>
  <si>
    <t>3231 E 29th St</t>
  </si>
  <si>
    <t>Home Center</t>
  </si>
  <si>
    <t>Heather Choate/Jaime Mosqueda</t>
  </si>
  <si>
    <t>Heather Choate</t>
  </si>
  <si>
    <t>21-5187</t>
  </si>
  <si>
    <t>1402 Bristol St</t>
  </si>
  <si>
    <t>Senior Citizens Assoc Inc</t>
  </si>
  <si>
    <t>21-4929</t>
  </si>
  <si>
    <t>2600 S Texas Ave</t>
  </si>
  <si>
    <t>Somani Mubarak</t>
  </si>
  <si>
    <t>21-5298</t>
  </si>
  <si>
    <t>1534 Bennett St</t>
  </si>
  <si>
    <t>Cloisters</t>
  </si>
  <si>
    <t>21-5299</t>
  </si>
  <si>
    <t>2506 Oak Cr</t>
  </si>
  <si>
    <t>21-2446</t>
  </si>
  <si>
    <t>720 Fairview St</t>
  </si>
  <si>
    <t>Fairview</t>
  </si>
  <si>
    <t>21-4893</t>
  </si>
  <si>
    <t>707 E 18th St</t>
  </si>
  <si>
    <t>Conlee</t>
  </si>
  <si>
    <t>21-4926</t>
  </si>
  <si>
    <t>3216 Glencairn Ct</t>
  </si>
  <si>
    <t>Greenbrier</t>
  </si>
  <si>
    <t>21-5029</t>
  </si>
  <si>
    <t>4109 Hennepin Ct</t>
  </si>
  <si>
    <t>2A</t>
  </si>
  <si>
    <t>21-5086</t>
  </si>
  <si>
    <t>3516 Abingdon Cv</t>
  </si>
  <si>
    <t>Reece Homes</t>
  </si>
  <si>
    <t>21-5083</t>
  </si>
  <si>
    <t>3520 Fairhope Way</t>
  </si>
  <si>
    <t>21-5133</t>
  </si>
  <si>
    <t>4800 Underbrush Xing</t>
  </si>
  <si>
    <t>Yaupon Trail</t>
  </si>
  <si>
    <t>1B</t>
  </si>
  <si>
    <t>21-5131</t>
  </si>
  <si>
    <t>2038 Viva Rd</t>
  </si>
  <si>
    <t>Edgewater</t>
  </si>
  <si>
    <t>21-5228</t>
  </si>
  <si>
    <t>3548 Fairhope Way</t>
  </si>
  <si>
    <t>21-5227</t>
  </si>
  <si>
    <t>3536 Fairhope Way</t>
  </si>
  <si>
    <t>21-5295</t>
  </si>
  <si>
    <t>4327 Fox River Ln</t>
  </si>
  <si>
    <t>2B</t>
  </si>
  <si>
    <t>Ridgewood Custom Homes</t>
  </si>
  <si>
    <t>21-4781</t>
  </si>
  <si>
    <t>4228 Old Hearne Rd</t>
  </si>
  <si>
    <t>Lido</t>
  </si>
  <si>
    <t>Gomez Construction</t>
  </si>
  <si>
    <t>21-5085</t>
  </si>
  <si>
    <t>3148 Brady Ct</t>
  </si>
  <si>
    <t>Rudder Pointe</t>
  </si>
  <si>
    <t>Avonley Homes</t>
  </si>
  <si>
    <t>21-5084</t>
  </si>
  <si>
    <t>3129 Brady Ct</t>
  </si>
  <si>
    <t>21-5088</t>
  </si>
  <si>
    <t>4108 Wabash Ct</t>
  </si>
  <si>
    <t>Blackstone Homes</t>
  </si>
  <si>
    <t>21-5081</t>
  </si>
  <si>
    <t>10602 Natural Pond Rd</t>
  </si>
  <si>
    <t>21-4773</t>
  </si>
  <si>
    <t>2832 Memory Ln</t>
  </si>
  <si>
    <t>1R</t>
  </si>
  <si>
    <t>Bluestone Partners LLC</t>
  </si>
  <si>
    <t>21-5020</t>
  </si>
  <si>
    <t>5513 Fox Bluff Dr</t>
  </si>
  <si>
    <t>Foxwood Crossing</t>
  </si>
  <si>
    <t>Century Complete</t>
  </si>
  <si>
    <t>21-5022</t>
  </si>
  <si>
    <t>5525 Fox Bluff Dr</t>
  </si>
  <si>
    <t>21-5027</t>
  </si>
  <si>
    <t>5537 Fox Bluff Dr</t>
  </si>
  <si>
    <t>21-5028</t>
  </si>
  <si>
    <t>5553 Fox Bluff Dr</t>
  </si>
  <si>
    <t>21-5025</t>
  </si>
  <si>
    <t>5557 Fox Bluff Dr</t>
  </si>
  <si>
    <t>21-5019</t>
  </si>
  <si>
    <t>5561 Fox Bluff Dr</t>
  </si>
  <si>
    <t>21-5024</t>
  </si>
  <si>
    <t>5565 Fox Bluff Dr</t>
  </si>
  <si>
    <t>21-5026</t>
  </si>
  <si>
    <t>5569 Fox Bluff Dr</t>
  </si>
  <si>
    <t>21-5030</t>
  </si>
  <si>
    <t>5573 Fox Bluff  Dr</t>
  </si>
  <si>
    <t>21-5031</t>
  </si>
  <si>
    <t>6109 Toby Bnd</t>
  </si>
  <si>
    <t>21-5071</t>
  </si>
  <si>
    <t>986 Rice Dr</t>
  </si>
  <si>
    <t>Leonard Crossing</t>
  </si>
  <si>
    <t>21-5001</t>
  </si>
  <si>
    <t>1604 Beck St</t>
  </si>
  <si>
    <t>Woodlawn</t>
  </si>
  <si>
    <t>3R</t>
  </si>
  <si>
    <t>Jaime Romero</t>
  </si>
  <si>
    <t>21-5047</t>
  </si>
  <si>
    <t>4845 Native Tree Ln</t>
  </si>
  <si>
    <t>1A</t>
  </si>
  <si>
    <t>21-5041</t>
  </si>
  <si>
    <t>1927 Shimla Ct</t>
  </si>
  <si>
    <t>21-5040</t>
  </si>
  <si>
    <t>1404 Promise Ct</t>
  </si>
  <si>
    <t>Hope Crossing</t>
  </si>
  <si>
    <t>21-5189</t>
  </si>
  <si>
    <t>4113 Peregrine Ct</t>
  </si>
  <si>
    <t>21-5218</t>
  </si>
  <si>
    <t>5023 Maroon Creek Dr</t>
  </si>
  <si>
    <t>21-5188</t>
  </si>
  <si>
    <t>3528 Fairhope Way</t>
  </si>
  <si>
    <t>21-5209</t>
  </si>
  <si>
    <t>3003 Blackfoot Ct</t>
  </si>
  <si>
    <t>21-5208</t>
  </si>
  <si>
    <t>1804 Thorndyke Ln</t>
  </si>
  <si>
    <t>Omega Builders - Temple</t>
  </si>
  <si>
    <t>21-5207</t>
  </si>
  <si>
    <t>12802 Thorndyke Ln</t>
  </si>
  <si>
    <t>21-5135</t>
  </si>
  <si>
    <t>1438 Kingsgate Dr</t>
  </si>
  <si>
    <t>21-5106</t>
  </si>
  <si>
    <t>4357 Fox River Ln</t>
  </si>
  <si>
    <t>21-5112</t>
  </si>
  <si>
    <t>5121 Inverness Dr</t>
  </si>
  <si>
    <t>21-5110</t>
  </si>
  <si>
    <t>1800 Thorndyke Ln</t>
  </si>
  <si>
    <t>21-5109</t>
  </si>
  <si>
    <t>1803 Thorndyke Ln</t>
  </si>
  <si>
    <t>21-5077</t>
  </si>
  <si>
    <t>990 Rice Dr</t>
  </si>
  <si>
    <t>21-5078</t>
  </si>
  <si>
    <t>992 Rice Dr</t>
  </si>
  <si>
    <t>21-5079</t>
  </si>
  <si>
    <t>994 Rice Dr</t>
  </si>
  <si>
    <t>21-5080</t>
  </si>
  <si>
    <t>995 Rice Dr</t>
  </si>
  <si>
    <t>21-5115</t>
  </si>
  <si>
    <t>984 Rice Dr</t>
  </si>
  <si>
    <t>21-5113</t>
  </si>
  <si>
    <t>991 Rice Dr</t>
  </si>
  <si>
    <t>21-5111</t>
  </si>
  <si>
    <t>993 Rice Dr</t>
  </si>
  <si>
    <t>21-5116</t>
  </si>
  <si>
    <t>996 Rice Dr</t>
  </si>
  <si>
    <t>21-5117</t>
  </si>
  <si>
    <t>997 Rice Dr</t>
  </si>
  <si>
    <t>21-5076</t>
  </si>
  <si>
    <t>988 Rice Dr</t>
  </si>
  <si>
    <t>21-5121</t>
  </si>
  <si>
    <t>1104 N Bryan Ave</t>
  </si>
  <si>
    <t>Texas Grace Homes LLC</t>
  </si>
  <si>
    <t>21-5237</t>
  </si>
  <si>
    <t>4333 Fox River Ln</t>
  </si>
  <si>
    <t>Hall Homes LLC</t>
  </si>
  <si>
    <t>21-4664</t>
  </si>
  <si>
    <t>1401 Promise Ct</t>
  </si>
  <si>
    <t>21-4834</t>
  </si>
  <si>
    <t>1403 Promise Ct</t>
  </si>
  <si>
    <t>21-5231</t>
  </si>
  <si>
    <t>5778 Cerrillos Dr</t>
  </si>
  <si>
    <t>21-5248</t>
  </si>
  <si>
    <t>1806 Thorndyke Ln</t>
  </si>
  <si>
    <t>21-5264</t>
  </si>
  <si>
    <t>1929 Shimla Ct</t>
  </si>
  <si>
    <t>21-5266</t>
  </si>
  <si>
    <t>1975 Chief St</t>
  </si>
  <si>
    <t>21-5265</t>
  </si>
  <si>
    <t>1977 Chief St</t>
  </si>
  <si>
    <t>21-5267</t>
  </si>
  <si>
    <t>4847 Native Tree Ln</t>
  </si>
  <si>
    <t>21-5269</t>
  </si>
  <si>
    <t>4857 Native Tree Ln</t>
  </si>
  <si>
    <t>21-5255</t>
  </si>
  <si>
    <t>5017 Grayson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</si>
</sst>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54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1" borderId="1" xfId="0" applyNumberFormat="1" applyFont="1" applyFill="1" applyBorder="1" applyAlignment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7" fillId="0" borderId="1" xfId="0" applyNumberFormat="1" applyFont="1" applyFill="1" applyBorder="1" applyAlignment="1">
      <alignment horizontal="left"/>
    </xf>
    <xf numFmtId="3" fontId="7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168" fontId="2" fillId="0" borderId="1" xfId="3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 shrinkToFit="1"/>
    </xf>
    <xf numFmtId="3" fontId="7" fillId="8" borderId="1" xfId="0" applyNumberFormat="1" applyFont="1" applyFill="1" applyBorder="1" applyAlignment="1"/>
    <xf numFmtId="17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5" fontId="2" fillId="8" borderId="0" xfId="0" applyNumberFormat="1" applyFont="1" applyFill="1" applyBorder="1" applyAlignment="1" applyProtection="1">
      <alignment horizontal="center"/>
    </xf>
    <xf numFmtId="166" fontId="7" fillId="0" borderId="27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/>
    <xf numFmtId="1" fontId="7" fillId="0" borderId="10" xfId="0" applyNumberFormat="1" applyFont="1" applyBorder="1" applyAlignment="1"/>
    <xf numFmtId="0" fontId="2" fillId="0" borderId="10" xfId="0" applyFont="1" applyBorder="1" applyAlignment="1">
      <alignment horizontal="right" wrapText="1"/>
    </xf>
    <xf numFmtId="37" fontId="2" fillId="0" borderId="10" xfId="0" applyNumberFormat="1" applyFont="1" applyFill="1" applyBorder="1" applyAlignment="1" applyProtection="1"/>
    <xf numFmtId="168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166" fontId="7" fillId="0" borderId="28" xfId="0" applyNumberFormat="1" applyFont="1" applyFill="1" applyBorder="1" applyAlignment="1">
      <alignment horizontal="left"/>
    </xf>
    <xf numFmtId="0" fontId="1" fillId="7" borderId="3" xfId="0" applyNumberFormat="1" applyFont="1" applyFill="1" applyBorder="1" applyAlignment="1" applyProtection="1">
      <alignment horizontal="center"/>
    </xf>
    <xf numFmtId="168" fontId="1" fillId="7" borderId="3" xfId="0" applyNumberFormat="1" applyFont="1" applyFill="1" applyBorder="1" applyAlignment="1" applyProtection="1"/>
    <xf numFmtId="49" fontId="2" fillId="7" borderId="4" xfId="0" applyNumberFormat="1" applyFont="1" applyFill="1" applyBorder="1" applyAlignment="1" applyProtection="1">
      <alignment horizontal="center"/>
    </xf>
    <xf numFmtId="3" fontId="7" fillId="8" borderId="1" xfId="1" applyNumberFormat="1" applyFont="1" applyFill="1" applyBorder="1" applyAlignment="1"/>
    <xf numFmtId="0" fontId="1" fillId="8" borderId="25" xfId="0" applyNumberFormat="1" applyFont="1" applyFill="1" applyBorder="1" applyAlignment="1" applyProtection="1">
      <alignment horizontal="left"/>
    </xf>
    <xf numFmtId="168" fontId="2" fillId="0" borderId="1" xfId="0" applyNumberFormat="1" applyFont="1" applyFill="1" applyBorder="1" applyAlignment="1" applyProtection="1">
      <alignment wrapText="1" shrinkToFit="1"/>
    </xf>
    <xf numFmtId="3" fontId="7" fillId="8" borderId="1" xfId="0" applyNumberFormat="1" applyFont="1" applyFill="1" applyBorder="1" applyAlignment="1">
      <alignment horizontal="left"/>
    </xf>
    <xf numFmtId="3" fontId="2" fillId="8" borderId="1" xfId="0" applyNumberFormat="1" applyFont="1" applyFill="1" applyBorder="1" applyAlignment="1">
      <alignment horizontal="left" shrinkToFit="1"/>
    </xf>
    <xf numFmtId="0" fontId="2" fillId="8" borderId="1" xfId="0" applyNumberFormat="1" applyFont="1" applyFill="1" applyBorder="1" applyAlignment="1" applyProtection="1">
      <alignment horizontal="left"/>
    </xf>
    <xf numFmtId="3" fontId="7" fillId="8" borderId="1" xfId="1" applyNumberFormat="1" applyFont="1" applyFill="1" applyBorder="1" applyAlignment="1">
      <alignment horizontal="left"/>
    </xf>
    <xf numFmtId="3" fontId="2" fillId="8" borderId="1" xfId="0" applyNumberFormat="1" applyFont="1" applyFill="1" applyBorder="1" applyAlignment="1" applyProtection="1">
      <alignment horizontal="left"/>
    </xf>
    <xf numFmtId="167" fontId="2" fillId="0" borderId="0" xfId="0" applyNumberFormat="1" applyFont="1" applyFill="1" applyBorder="1" applyAlignment="1" applyProtection="1">
      <alignment horizontal="right"/>
    </xf>
    <xf numFmtId="3" fontId="5" fillId="0" borderId="1" xfId="0" applyNumberFormat="1" applyFont="1" applyFill="1" applyBorder="1" applyAlignment="1" applyProtection="1"/>
    <xf numFmtId="170" fontId="7" fillId="0" borderId="1" xfId="0" applyNumberFormat="1" applyFont="1" applyBorder="1" applyAlignment="1"/>
    <xf numFmtId="170" fontId="2" fillId="0" borderId="1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topLeftCell="A3" zoomScaleNormal="100" workbookViewId="0">
      <selection activeCell="D17" sqref="D17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710937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46"/>
      <c r="B1" s="291" t="s">
        <v>15</v>
      </c>
      <c r="C1" s="291"/>
      <c r="D1" s="291"/>
      <c r="E1" s="292"/>
      <c r="F1" s="247"/>
      <c r="G1" s="247"/>
      <c r="H1" s="247"/>
      <c r="I1" s="248"/>
    </row>
    <row r="2" spans="1:17" s="16" customFormat="1" ht="21" customHeight="1" x14ac:dyDescent="0.25">
      <c r="A2" s="289" t="s">
        <v>57</v>
      </c>
      <c r="B2" s="249"/>
      <c r="C2" s="249"/>
      <c r="D2" s="250"/>
      <c r="E2" s="251"/>
      <c r="F2" s="289" t="s">
        <v>55</v>
      </c>
      <c r="G2" s="249"/>
      <c r="H2" s="249"/>
      <c r="I2" s="252"/>
    </row>
    <row r="3" spans="1:17" ht="19.5" customHeight="1" x14ac:dyDescent="0.25">
      <c r="A3" s="253" t="s">
        <v>21</v>
      </c>
      <c r="B3" s="254" t="s">
        <v>32</v>
      </c>
      <c r="C3" s="254" t="s">
        <v>53</v>
      </c>
      <c r="D3" s="254" t="s">
        <v>6</v>
      </c>
      <c r="E3" s="255"/>
      <c r="F3" s="253" t="s">
        <v>21</v>
      </c>
      <c r="G3" s="254" t="s">
        <v>32</v>
      </c>
      <c r="H3" s="254" t="s">
        <v>53</v>
      </c>
      <c r="I3" s="256" t="s">
        <v>6</v>
      </c>
    </row>
    <row r="4" spans="1:17" ht="18" customHeight="1" x14ac:dyDescent="0.2">
      <c r="A4" s="257" t="s">
        <v>48</v>
      </c>
      <c r="B4" s="258">
        <v>71</v>
      </c>
      <c r="C4" s="259"/>
      <c r="D4" s="260">
        <v>12560516</v>
      </c>
      <c r="E4" s="255"/>
      <c r="F4" s="257" t="s">
        <v>48</v>
      </c>
      <c r="G4" s="258">
        <v>42</v>
      </c>
      <c r="H4" s="259"/>
      <c r="I4" s="260">
        <v>7717543</v>
      </c>
    </row>
    <row r="5" spans="1:17" ht="15.75" customHeight="1" x14ac:dyDescent="0.2">
      <c r="A5" s="257" t="s">
        <v>49</v>
      </c>
      <c r="B5" s="258">
        <v>0</v>
      </c>
      <c r="C5" s="259"/>
      <c r="D5" s="260">
        <v>0</v>
      </c>
      <c r="E5" s="255"/>
      <c r="F5" s="257" t="s">
        <v>49</v>
      </c>
      <c r="G5" s="258">
        <v>0</v>
      </c>
      <c r="H5" s="259"/>
      <c r="I5" s="260">
        <v>0</v>
      </c>
    </row>
    <row r="6" spans="1:17" ht="15.75" customHeight="1" x14ac:dyDescent="0.2">
      <c r="A6" s="257" t="s">
        <v>38</v>
      </c>
      <c r="B6" s="258">
        <v>0</v>
      </c>
      <c r="C6" s="259"/>
      <c r="D6" s="260">
        <v>0</v>
      </c>
      <c r="E6" s="255"/>
      <c r="F6" s="257" t="s">
        <v>38</v>
      </c>
      <c r="G6" s="258">
        <v>0</v>
      </c>
      <c r="H6" s="259"/>
      <c r="I6" s="260">
        <v>0</v>
      </c>
    </row>
    <row r="7" spans="1:17" ht="15" customHeight="1" x14ac:dyDescent="0.2">
      <c r="A7" s="257" t="s">
        <v>36</v>
      </c>
      <c r="B7" s="258">
        <v>0</v>
      </c>
      <c r="C7" s="259"/>
      <c r="D7" s="260">
        <v>0</v>
      </c>
      <c r="E7" s="255"/>
      <c r="F7" s="257" t="s">
        <v>36</v>
      </c>
      <c r="G7" s="258">
        <v>0</v>
      </c>
      <c r="H7" s="259"/>
      <c r="I7" s="260">
        <v>0</v>
      </c>
    </row>
    <row r="8" spans="1:17" ht="15" customHeight="1" x14ac:dyDescent="0.2">
      <c r="A8" s="282" t="s">
        <v>37</v>
      </c>
      <c r="B8" s="258">
        <v>0</v>
      </c>
      <c r="C8" s="261"/>
      <c r="D8" s="262">
        <v>0</v>
      </c>
      <c r="E8" s="255"/>
      <c r="F8" s="257" t="s">
        <v>37</v>
      </c>
      <c r="G8" s="258">
        <v>0</v>
      </c>
      <c r="H8" s="261"/>
      <c r="I8" s="262">
        <v>0</v>
      </c>
    </row>
    <row r="9" spans="1:17" ht="15" customHeight="1" x14ac:dyDescent="0.2">
      <c r="A9" s="257" t="s">
        <v>23</v>
      </c>
      <c r="B9" s="258">
        <v>53</v>
      </c>
      <c r="C9" s="261"/>
      <c r="D9" s="262">
        <v>798282</v>
      </c>
      <c r="E9" s="255"/>
      <c r="F9" s="257" t="s">
        <v>23</v>
      </c>
      <c r="G9" s="258">
        <v>42</v>
      </c>
      <c r="H9" s="261"/>
      <c r="I9" s="262">
        <v>706211</v>
      </c>
    </row>
    <row r="10" spans="1:17" ht="15.75" customHeight="1" x14ac:dyDescent="0.2">
      <c r="A10" s="257" t="s">
        <v>14</v>
      </c>
      <c r="B10" s="258">
        <v>1</v>
      </c>
      <c r="C10" s="261"/>
      <c r="D10" s="262">
        <v>80000</v>
      </c>
      <c r="E10" s="255"/>
      <c r="F10" s="257" t="s">
        <v>14</v>
      </c>
      <c r="G10" s="258">
        <v>2</v>
      </c>
      <c r="H10" s="261"/>
      <c r="I10" s="262">
        <v>66750</v>
      </c>
    </row>
    <row r="11" spans="1:17" ht="15.75" customHeight="1" x14ac:dyDescent="0.2">
      <c r="A11" s="257" t="s">
        <v>10</v>
      </c>
      <c r="B11" s="263">
        <v>6</v>
      </c>
      <c r="C11" s="261"/>
      <c r="D11" s="262">
        <v>0</v>
      </c>
      <c r="E11" s="255"/>
      <c r="F11" s="257" t="s">
        <v>10</v>
      </c>
      <c r="G11" s="263">
        <v>3</v>
      </c>
      <c r="H11" s="261"/>
      <c r="I11" s="262">
        <v>0</v>
      </c>
    </row>
    <row r="12" spans="1:17" ht="15" customHeight="1" x14ac:dyDescent="0.2">
      <c r="A12" s="257" t="s">
        <v>22</v>
      </c>
      <c r="B12" s="258">
        <v>4</v>
      </c>
      <c r="C12" s="261"/>
      <c r="D12" s="262">
        <v>1278232</v>
      </c>
      <c r="E12" s="255"/>
      <c r="F12" s="257" t="s">
        <v>22</v>
      </c>
      <c r="G12" s="258">
        <v>12</v>
      </c>
      <c r="H12" s="261"/>
      <c r="I12" s="262">
        <v>11614990</v>
      </c>
      <c r="Q12" s="24"/>
    </row>
    <row r="13" spans="1:17" ht="15.75" customHeight="1" x14ac:dyDescent="0.2">
      <c r="A13" s="257" t="s">
        <v>39</v>
      </c>
      <c r="B13" s="258">
        <v>32</v>
      </c>
      <c r="C13" s="261"/>
      <c r="D13" s="262">
        <v>4004585</v>
      </c>
      <c r="E13" s="255"/>
      <c r="F13" s="257" t="s">
        <v>39</v>
      </c>
      <c r="G13" s="258">
        <v>9</v>
      </c>
      <c r="H13" s="261"/>
      <c r="I13" s="262">
        <v>5110178</v>
      </c>
    </row>
    <row r="14" spans="1:17" ht="15.75" customHeight="1" x14ac:dyDescent="0.2">
      <c r="A14" s="257" t="s">
        <v>9</v>
      </c>
      <c r="B14" s="258">
        <v>2</v>
      </c>
      <c r="C14" s="261"/>
      <c r="D14" s="262">
        <v>154000</v>
      </c>
      <c r="E14" s="255"/>
      <c r="F14" s="257" t="s">
        <v>9</v>
      </c>
      <c r="G14" s="258">
        <v>1</v>
      </c>
      <c r="H14" s="261"/>
      <c r="I14" s="262">
        <v>45000</v>
      </c>
    </row>
    <row r="15" spans="1:17" ht="15" customHeight="1" x14ac:dyDescent="0.2">
      <c r="A15" s="264" t="s">
        <v>11</v>
      </c>
      <c r="B15" s="265">
        <v>7</v>
      </c>
      <c r="C15" s="266"/>
      <c r="D15" s="267">
        <v>0</v>
      </c>
      <c r="E15" s="255"/>
      <c r="F15" s="264" t="s">
        <v>11</v>
      </c>
      <c r="G15" s="265">
        <v>15</v>
      </c>
      <c r="H15" s="266"/>
      <c r="I15" s="267">
        <v>0</v>
      </c>
    </row>
    <row r="16" spans="1:17" ht="16.5" customHeight="1" x14ac:dyDescent="0.25">
      <c r="A16" s="268" t="s">
        <v>13</v>
      </c>
      <c r="B16" s="306">
        <f>SUM(B4:B15)</f>
        <v>176</v>
      </c>
      <c r="C16" s="285">
        <f>SUM(C4:C15)</f>
        <v>0</v>
      </c>
      <c r="D16" s="305">
        <f>SUM(D4:D15)</f>
        <v>18875615</v>
      </c>
      <c r="E16" s="255"/>
      <c r="F16" s="268" t="s">
        <v>13</v>
      </c>
      <c r="G16" s="269">
        <f>SUM(G4:G15)</f>
        <v>126</v>
      </c>
      <c r="H16" s="270">
        <f>SUM(H4:H15)</f>
        <v>0</v>
      </c>
      <c r="I16" s="271">
        <f>SUM(I4:I15)</f>
        <v>25260672</v>
      </c>
    </row>
    <row r="17" spans="1:11" ht="18.75" customHeight="1" x14ac:dyDescent="0.2">
      <c r="A17" s="272"/>
      <c r="B17" s="273"/>
      <c r="C17" s="273"/>
      <c r="D17" s="273"/>
      <c r="E17" s="255"/>
      <c r="F17" s="273"/>
      <c r="G17" s="273"/>
      <c r="H17" s="273"/>
      <c r="I17" s="274"/>
    </row>
    <row r="18" spans="1:11" ht="18" x14ac:dyDescent="0.25">
      <c r="A18" s="290" t="s">
        <v>58</v>
      </c>
      <c r="B18" s="275"/>
      <c r="C18" s="276"/>
      <c r="D18" s="277"/>
      <c r="E18" s="255"/>
      <c r="F18" s="290" t="s">
        <v>56</v>
      </c>
      <c r="G18" s="275"/>
      <c r="H18" s="276"/>
      <c r="I18" s="278"/>
    </row>
    <row r="19" spans="1:11" ht="21" customHeight="1" x14ac:dyDescent="0.25">
      <c r="A19" s="279" t="s">
        <v>21</v>
      </c>
      <c r="B19" s="280" t="s">
        <v>32</v>
      </c>
      <c r="C19" s="280" t="s">
        <v>53</v>
      </c>
      <c r="D19" s="280" t="s">
        <v>6</v>
      </c>
      <c r="E19" s="251"/>
      <c r="F19" s="279" t="s">
        <v>21</v>
      </c>
      <c r="G19" s="280" t="s">
        <v>32</v>
      </c>
      <c r="H19" s="280" t="s">
        <v>53</v>
      </c>
      <c r="I19" s="281" t="s">
        <v>6</v>
      </c>
    </row>
    <row r="20" spans="1:11" ht="17.25" customHeight="1" x14ac:dyDescent="0.2">
      <c r="A20" s="282" t="s">
        <v>48</v>
      </c>
      <c r="B20" s="258">
        <f>B4+884</f>
        <v>955</v>
      </c>
      <c r="C20" s="259"/>
      <c r="D20" s="260">
        <f>D4+166202924</f>
        <v>178763440</v>
      </c>
      <c r="E20" s="255"/>
      <c r="F20" s="282" t="s">
        <v>48</v>
      </c>
      <c r="G20" s="258">
        <v>720</v>
      </c>
      <c r="H20" s="259"/>
      <c r="I20" s="260">
        <v>133090179</v>
      </c>
    </row>
    <row r="21" spans="1:11" ht="15" customHeight="1" x14ac:dyDescent="0.2">
      <c r="A21" s="282" t="s">
        <v>49</v>
      </c>
      <c r="B21" s="258">
        <f>B5+51</f>
        <v>51</v>
      </c>
      <c r="C21" s="259"/>
      <c r="D21" s="260">
        <f>D5+7407096</f>
        <v>7407096</v>
      </c>
      <c r="E21" s="255"/>
      <c r="F21" s="282" t="s">
        <v>49</v>
      </c>
      <c r="G21" s="258">
        <v>26</v>
      </c>
      <c r="H21" s="259"/>
      <c r="I21" s="260">
        <v>4065858</v>
      </c>
    </row>
    <row r="22" spans="1:11" ht="15" customHeight="1" x14ac:dyDescent="0.2">
      <c r="A22" s="282" t="s">
        <v>38</v>
      </c>
      <c r="B22" s="258">
        <f>B6+2</f>
        <v>2</v>
      </c>
      <c r="C22" s="259">
        <f>C6+2</f>
        <v>2</v>
      </c>
      <c r="D22" s="260">
        <f>D6+314424</f>
        <v>314424</v>
      </c>
      <c r="E22" s="255"/>
      <c r="F22" s="282" t="s">
        <v>38</v>
      </c>
      <c r="G22" s="258">
        <v>0</v>
      </c>
      <c r="H22" s="259"/>
      <c r="I22" s="260">
        <v>0</v>
      </c>
    </row>
    <row r="23" spans="1:11" ht="16.5" customHeight="1" x14ac:dyDescent="0.2">
      <c r="A23" s="282" t="s">
        <v>36</v>
      </c>
      <c r="B23" s="258">
        <f>B7+2</f>
        <v>2</v>
      </c>
      <c r="C23" s="259">
        <f>C7+7</f>
        <v>7</v>
      </c>
      <c r="D23" s="260">
        <f>D7+946951</f>
        <v>946951</v>
      </c>
      <c r="E23" s="255"/>
      <c r="F23" s="282" t="s">
        <v>36</v>
      </c>
      <c r="G23" s="258">
        <v>2</v>
      </c>
      <c r="H23" s="259"/>
      <c r="I23" s="260">
        <v>1043856</v>
      </c>
    </row>
    <row r="24" spans="1:11" ht="17.25" customHeight="1" x14ac:dyDescent="0.2">
      <c r="A24" s="282" t="s">
        <v>37</v>
      </c>
      <c r="B24" s="258">
        <f>B8+8</f>
        <v>8</v>
      </c>
      <c r="C24" s="261">
        <f>C8+204</f>
        <v>204</v>
      </c>
      <c r="D24" s="262">
        <f>D8+20236426</f>
        <v>20236426</v>
      </c>
      <c r="E24" s="255"/>
      <c r="F24" s="282" t="s">
        <v>37</v>
      </c>
      <c r="G24" s="258">
        <v>2</v>
      </c>
      <c r="H24" s="261">
        <v>8</v>
      </c>
      <c r="I24" s="262">
        <v>991580</v>
      </c>
    </row>
    <row r="25" spans="1:11" ht="17.25" customHeight="1" x14ac:dyDescent="0.2">
      <c r="A25" s="283" t="s">
        <v>23</v>
      </c>
      <c r="B25" s="258">
        <f>B9+1618</f>
        <v>1671</v>
      </c>
      <c r="C25" s="261"/>
      <c r="D25" s="262">
        <f>D9+18435183</f>
        <v>19233465</v>
      </c>
      <c r="E25" s="284"/>
      <c r="F25" s="283" t="s">
        <v>23</v>
      </c>
      <c r="G25" s="258">
        <v>1161</v>
      </c>
      <c r="H25" s="261">
        <v>18</v>
      </c>
      <c r="I25" s="262">
        <v>12434116</v>
      </c>
    </row>
    <row r="26" spans="1:11" ht="16.5" customHeight="1" x14ac:dyDescent="0.2">
      <c r="A26" s="283" t="s">
        <v>14</v>
      </c>
      <c r="B26" s="258">
        <f>B10+28</f>
        <v>29</v>
      </c>
      <c r="C26" s="261"/>
      <c r="D26" s="262">
        <f>D10+1701521</f>
        <v>1781521</v>
      </c>
      <c r="E26" s="284"/>
      <c r="F26" s="283" t="s">
        <v>14</v>
      </c>
      <c r="G26" s="258">
        <v>47</v>
      </c>
      <c r="H26" s="261"/>
      <c r="I26" s="262">
        <v>2251365</v>
      </c>
    </row>
    <row r="27" spans="1:11" ht="15" customHeight="1" x14ac:dyDescent="0.2">
      <c r="A27" s="283" t="s">
        <v>10</v>
      </c>
      <c r="B27" s="263">
        <f>B11+90</f>
        <v>96</v>
      </c>
      <c r="C27" s="261"/>
      <c r="D27" s="262">
        <f>D11+0</f>
        <v>0</v>
      </c>
      <c r="E27" s="284"/>
      <c r="F27" s="283" t="s">
        <v>10</v>
      </c>
      <c r="G27" s="263">
        <v>63</v>
      </c>
      <c r="H27" s="261"/>
      <c r="I27" s="262">
        <v>0</v>
      </c>
      <c r="K27" s="15"/>
    </row>
    <row r="28" spans="1:11" ht="16.5" customHeight="1" x14ac:dyDescent="0.2">
      <c r="A28" s="283" t="s">
        <v>22</v>
      </c>
      <c r="B28" s="258">
        <f>B12+187</f>
        <v>191</v>
      </c>
      <c r="C28" s="261"/>
      <c r="D28" s="262">
        <f>D12+153225936</f>
        <v>154504168</v>
      </c>
      <c r="E28" s="284"/>
      <c r="F28" s="283" t="s">
        <v>22</v>
      </c>
      <c r="G28" s="258">
        <v>113</v>
      </c>
      <c r="H28" s="261"/>
      <c r="I28" s="262">
        <v>52752747</v>
      </c>
    </row>
    <row r="29" spans="1:11" ht="16.5" customHeight="1" x14ac:dyDescent="0.2">
      <c r="A29" s="283" t="s">
        <v>39</v>
      </c>
      <c r="B29" s="258">
        <f>B13+262</f>
        <v>294</v>
      </c>
      <c r="C29" s="261"/>
      <c r="D29" s="262">
        <f>D13+41936774</f>
        <v>45941359</v>
      </c>
      <c r="E29" s="284"/>
      <c r="F29" s="283" t="s">
        <v>39</v>
      </c>
      <c r="G29" s="258">
        <v>221</v>
      </c>
      <c r="H29" s="261"/>
      <c r="I29" s="262">
        <v>54901856</v>
      </c>
    </row>
    <row r="30" spans="1:11" ht="15.75" customHeight="1" x14ac:dyDescent="0.2">
      <c r="A30" s="282" t="s">
        <v>9</v>
      </c>
      <c r="B30" s="258">
        <f>B14+48</f>
        <v>50</v>
      </c>
      <c r="C30" s="261"/>
      <c r="D30" s="262">
        <f>D14+3034516</f>
        <v>3188516</v>
      </c>
      <c r="E30" s="255"/>
      <c r="F30" s="282" t="s">
        <v>9</v>
      </c>
      <c r="G30" s="258">
        <v>50</v>
      </c>
      <c r="H30" s="261"/>
      <c r="I30" s="262">
        <v>2866730</v>
      </c>
    </row>
    <row r="31" spans="1:11" ht="16.5" customHeight="1" x14ac:dyDescent="0.2">
      <c r="A31" s="282" t="s">
        <v>11</v>
      </c>
      <c r="B31" s="265">
        <f>B15+171</f>
        <v>178</v>
      </c>
      <c r="C31" s="266"/>
      <c r="D31" s="267">
        <f>D15+0</f>
        <v>0</v>
      </c>
      <c r="E31" s="255"/>
      <c r="F31" s="282" t="s">
        <v>11</v>
      </c>
      <c r="G31" s="265">
        <v>192</v>
      </c>
      <c r="H31" s="266"/>
      <c r="I31" s="267">
        <v>0</v>
      </c>
    </row>
    <row r="32" spans="1:11" ht="15.75" customHeight="1" x14ac:dyDescent="0.25">
      <c r="A32" s="268" t="s">
        <v>13</v>
      </c>
      <c r="B32" s="307">
        <f>SUM(B20:B31)</f>
        <v>3527</v>
      </c>
      <c r="C32" s="285">
        <f>SUM(C20:C31)</f>
        <v>213</v>
      </c>
      <c r="D32" s="308">
        <f>SUM(D20:D31)</f>
        <v>432317366</v>
      </c>
      <c r="E32" s="286"/>
      <c r="F32" s="268" t="s">
        <v>13</v>
      </c>
      <c r="G32" s="287">
        <f>SUM(G20:G31)</f>
        <v>2597</v>
      </c>
      <c r="H32" s="270">
        <f>SUM(H20:H31)</f>
        <v>26</v>
      </c>
      <c r="I32" s="288">
        <f>SUM(I20:I31)</f>
        <v>264398287</v>
      </c>
    </row>
    <row r="33" spans="2:4" ht="15.75" customHeight="1" x14ac:dyDescent="0.2">
      <c r="B33" s="24"/>
      <c r="C33" s="24"/>
      <c r="D33" s="24"/>
    </row>
    <row r="34" spans="2:4" ht="15.75" customHeight="1" x14ac:dyDescent="0.2">
      <c r="C34" s="296"/>
      <c r="D34" s="14"/>
    </row>
    <row r="35" spans="2:4" x14ac:dyDescent="0.2">
      <c r="C35" s="296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7"/>
  <sheetViews>
    <sheetView topLeftCell="A49" zoomScale="115" zoomScaleNormal="115" workbookViewId="0">
      <selection activeCell="L151" sqref="L151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45" t="s">
        <v>50</v>
      </c>
      <c r="B1" s="346"/>
      <c r="C1" s="346"/>
      <c r="D1" s="35"/>
      <c r="E1" s="36"/>
      <c r="F1" s="36"/>
      <c r="G1" s="36"/>
      <c r="H1" s="176"/>
      <c r="I1" s="221"/>
      <c r="J1" s="35"/>
      <c r="K1" s="36"/>
      <c r="L1" s="35"/>
      <c r="M1" s="238"/>
    </row>
    <row r="2" spans="1:21" ht="15" customHeight="1" x14ac:dyDescent="0.2">
      <c r="A2" s="222" t="s">
        <v>0</v>
      </c>
      <c r="B2" s="223" t="s">
        <v>17</v>
      </c>
      <c r="C2" s="224" t="s">
        <v>2</v>
      </c>
      <c r="D2" s="224" t="s">
        <v>3</v>
      </c>
      <c r="E2" s="225" t="s">
        <v>20</v>
      </c>
      <c r="F2" s="226" t="s">
        <v>18</v>
      </c>
      <c r="G2" s="226" t="s">
        <v>5</v>
      </c>
      <c r="H2" s="224" t="s">
        <v>19</v>
      </c>
      <c r="I2" s="235" t="s">
        <v>40</v>
      </c>
      <c r="J2" s="237" t="s">
        <v>29</v>
      </c>
      <c r="K2" s="227" t="s">
        <v>30</v>
      </c>
      <c r="L2" s="228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02">
        <v>44532</v>
      </c>
      <c r="B3" s="203" t="s">
        <v>192</v>
      </c>
      <c r="C3" s="204" t="s">
        <v>193</v>
      </c>
      <c r="D3" s="204" t="s">
        <v>194</v>
      </c>
      <c r="E3" s="195">
        <v>2</v>
      </c>
      <c r="F3" s="310">
        <v>4</v>
      </c>
      <c r="G3" s="204">
        <v>5</v>
      </c>
      <c r="H3" s="204" t="s">
        <v>195</v>
      </c>
      <c r="I3" s="79">
        <v>1</v>
      </c>
      <c r="J3" s="201">
        <v>1562</v>
      </c>
      <c r="K3" s="312">
        <v>452</v>
      </c>
      <c r="L3" s="197">
        <v>132858</v>
      </c>
    </row>
    <row r="4" spans="1:21" ht="15" customHeight="1" x14ac:dyDescent="0.2">
      <c r="A4" s="202">
        <v>44532</v>
      </c>
      <c r="B4" s="71" t="s">
        <v>196</v>
      </c>
      <c r="C4" s="72" t="s">
        <v>197</v>
      </c>
      <c r="D4" s="242" t="s">
        <v>201</v>
      </c>
      <c r="E4" s="195">
        <v>3</v>
      </c>
      <c r="F4" s="229">
        <v>15</v>
      </c>
      <c r="G4" s="229">
        <v>11</v>
      </c>
      <c r="H4" s="204" t="s">
        <v>198</v>
      </c>
      <c r="I4" s="81">
        <v>1</v>
      </c>
      <c r="J4" s="75">
        <v>2628</v>
      </c>
      <c r="K4" s="97">
        <v>677</v>
      </c>
      <c r="L4" s="160">
        <v>218130</v>
      </c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202">
        <v>44532</v>
      </c>
      <c r="B5" s="203" t="s">
        <v>199</v>
      </c>
      <c r="C5" s="204" t="s">
        <v>200</v>
      </c>
      <c r="D5" s="204" t="s">
        <v>201</v>
      </c>
      <c r="E5" s="195">
        <v>3</v>
      </c>
      <c r="F5" s="229">
        <v>16</v>
      </c>
      <c r="G5" s="229">
        <v>11</v>
      </c>
      <c r="H5" s="204" t="s">
        <v>198</v>
      </c>
      <c r="I5" s="79">
        <v>1</v>
      </c>
      <c r="J5" s="230">
        <v>1947</v>
      </c>
      <c r="K5" s="231">
        <v>567</v>
      </c>
      <c r="L5" s="160">
        <v>165924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2">
        <v>44532</v>
      </c>
      <c r="B6" s="203" t="s">
        <v>202</v>
      </c>
      <c r="C6" s="204" t="s">
        <v>203</v>
      </c>
      <c r="D6" s="204" t="s">
        <v>201</v>
      </c>
      <c r="E6" s="195">
        <v>3</v>
      </c>
      <c r="F6" s="229">
        <v>15</v>
      </c>
      <c r="G6" s="229">
        <v>10</v>
      </c>
      <c r="H6" s="204" t="s">
        <v>198</v>
      </c>
      <c r="I6" s="79">
        <v>1</v>
      </c>
      <c r="J6" s="230">
        <v>2153</v>
      </c>
      <c r="K6" s="231">
        <v>543</v>
      </c>
      <c r="L6" s="160">
        <v>177936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202">
        <v>44536</v>
      </c>
      <c r="B7" s="203" t="s">
        <v>81</v>
      </c>
      <c r="C7" s="204" t="s">
        <v>82</v>
      </c>
      <c r="D7" s="204" t="s">
        <v>83</v>
      </c>
      <c r="E7" s="195"/>
      <c r="F7" s="229">
        <v>28</v>
      </c>
      <c r="G7" s="229">
        <v>2</v>
      </c>
      <c r="H7" s="204" t="s">
        <v>84</v>
      </c>
      <c r="I7" s="79">
        <v>1</v>
      </c>
      <c r="J7" s="230">
        <v>1200</v>
      </c>
      <c r="K7" s="231">
        <v>112</v>
      </c>
      <c r="L7" s="197">
        <v>165792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202">
        <v>44536</v>
      </c>
      <c r="B8" s="203" t="s">
        <v>660</v>
      </c>
      <c r="C8" s="204" t="s">
        <v>661</v>
      </c>
      <c r="D8" s="204" t="s">
        <v>662</v>
      </c>
      <c r="E8" s="195"/>
      <c r="F8" s="229">
        <v>18</v>
      </c>
      <c r="G8" s="229">
        <v>1</v>
      </c>
      <c r="H8" s="204" t="s">
        <v>198</v>
      </c>
      <c r="I8" s="81">
        <v>1</v>
      </c>
      <c r="J8" s="201">
        <v>1311</v>
      </c>
      <c r="K8" s="312">
        <v>436</v>
      </c>
      <c r="L8" s="197">
        <v>146000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02">
        <v>44537</v>
      </c>
      <c r="B9" s="71" t="s">
        <v>580</v>
      </c>
      <c r="C9" s="72" t="s">
        <v>581</v>
      </c>
      <c r="D9" s="72" t="s">
        <v>582</v>
      </c>
      <c r="E9" s="195">
        <v>16</v>
      </c>
      <c r="F9" s="200">
        <v>10</v>
      </c>
      <c r="G9" s="72">
        <v>9</v>
      </c>
      <c r="H9" s="72" t="s">
        <v>273</v>
      </c>
      <c r="I9" s="81">
        <v>1</v>
      </c>
      <c r="J9" s="201">
        <v>2433</v>
      </c>
      <c r="K9" s="97">
        <v>987</v>
      </c>
      <c r="L9" s="160">
        <v>240000</v>
      </c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">
      <c r="A10" s="161">
        <v>44537</v>
      </c>
      <c r="B10" s="71" t="s">
        <v>658</v>
      </c>
      <c r="C10" s="72" t="s">
        <v>659</v>
      </c>
      <c r="D10" s="72" t="s">
        <v>597</v>
      </c>
      <c r="E10" s="195">
        <v>3</v>
      </c>
      <c r="F10" s="196">
        <v>2</v>
      </c>
      <c r="G10" s="196">
        <v>21</v>
      </c>
      <c r="H10" s="204" t="s">
        <v>311</v>
      </c>
      <c r="I10" s="81">
        <v>1</v>
      </c>
      <c r="J10" s="201">
        <v>1443</v>
      </c>
      <c r="K10" s="97">
        <v>413</v>
      </c>
      <c r="L10" s="160">
        <v>122562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2">
        <v>44538</v>
      </c>
      <c r="B11" s="71" t="s">
        <v>583</v>
      </c>
      <c r="C11" s="72" t="s">
        <v>584</v>
      </c>
      <c r="D11" s="240" t="s">
        <v>437</v>
      </c>
      <c r="E11" s="195" t="s">
        <v>585</v>
      </c>
      <c r="F11" s="196">
        <v>10</v>
      </c>
      <c r="G11" s="196">
        <v>20</v>
      </c>
      <c r="H11" s="204" t="s">
        <v>326</v>
      </c>
      <c r="I11" s="81">
        <v>1</v>
      </c>
      <c r="J11" s="75">
        <v>2795</v>
      </c>
      <c r="K11" s="97">
        <v>642</v>
      </c>
      <c r="L11" s="160">
        <v>226842</v>
      </c>
      <c r="O11" s="2"/>
      <c r="P11" s="2"/>
      <c r="Q11" s="2"/>
      <c r="R11" s="2"/>
      <c r="S11" s="2"/>
      <c r="T11" s="2"/>
      <c r="U11" s="2"/>
    </row>
    <row r="12" spans="1:21" ht="15" customHeight="1" x14ac:dyDescent="0.2">
      <c r="A12" s="202">
        <v>44538</v>
      </c>
      <c r="B12" s="71" t="s">
        <v>606</v>
      </c>
      <c r="C12" s="72" t="s">
        <v>607</v>
      </c>
      <c r="D12" s="240" t="s">
        <v>608</v>
      </c>
      <c r="E12" s="195">
        <v>1</v>
      </c>
      <c r="F12" s="196">
        <v>3</v>
      </c>
      <c r="G12" s="196"/>
      <c r="H12" s="204" t="s">
        <v>609</v>
      </c>
      <c r="I12" s="81">
        <v>1</v>
      </c>
      <c r="J12" s="75">
        <v>1292</v>
      </c>
      <c r="K12" s="97">
        <v>62</v>
      </c>
      <c r="L12" s="160">
        <v>120000</v>
      </c>
      <c r="M12" s="2"/>
      <c r="N12" s="2"/>
    </row>
    <row r="13" spans="1:21" ht="15" customHeight="1" x14ac:dyDescent="0.2">
      <c r="A13" s="202">
        <v>44538</v>
      </c>
      <c r="B13" s="203" t="s">
        <v>650</v>
      </c>
      <c r="C13" s="204" t="s">
        <v>651</v>
      </c>
      <c r="D13" s="204" t="s">
        <v>652</v>
      </c>
      <c r="E13" s="195"/>
      <c r="F13" s="229" t="s">
        <v>653</v>
      </c>
      <c r="G13" s="229">
        <v>2</v>
      </c>
      <c r="H13" s="204" t="s">
        <v>654</v>
      </c>
      <c r="I13" s="79">
        <v>1</v>
      </c>
      <c r="J13" s="230">
        <v>1265</v>
      </c>
      <c r="K13" s="231">
        <v>64</v>
      </c>
      <c r="L13" s="160">
        <v>95000</v>
      </c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02">
        <v>44538</v>
      </c>
      <c r="B14" s="203" t="s">
        <v>655</v>
      </c>
      <c r="C14" s="204" t="s">
        <v>656</v>
      </c>
      <c r="D14" s="204" t="s">
        <v>593</v>
      </c>
      <c r="E14" s="195" t="s">
        <v>657</v>
      </c>
      <c r="F14" s="229">
        <v>37</v>
      </c>
      <c r="G14" s="229">
        <v>1</v>
      </c>
      <c r="H14" s="204" t="s">
        <v>311</v>
      </c>
      <c r="I14" s="79">
        <v>1</v>
      </c>
      <c r="J14" s="230">
        <v>1631</v>
      </c>
      <c r="K14" s="231">
        <v>608</v>
      </c>
      <c r="L14" s="160">
        <v>159912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">
      <c r="A15" s="202">
        <v>44539</v>
      </c>
      <c r="B15" s="203" t="s">
        <v>625</v>
      </c>
      <c r="C15" s="204" t="s">
        <v>626</v>
      </c>
      <c r="D15" s="204" t="s">
        <v>627</v>
      </c>
      <c r="E15" s="195">
        <v>1</v>
      </c>
      <c r="F15" s="229">
        <v>8</v>
      </c>
      <c r="G15" s="229">
        <v>1</v>
      </c>
      <c r="H15" s="204" t="s">
        <v>628</v>
      </c>
      <c r="I15" s="79">
        <v>1</v>
      </c>
      <c r="J15" s="230">
        <v>1200</v>
      </c>
      <c r="K15" s="231">
        <v>550</v>
      </c>
      <c r="L15" s="160">
        <v>115500</v>
      </c>
    </row>
    <row r="16" spans="1:21" ht="15" customHeight="1" x14ac:dyDescent="0.2">
      <c r="A16" s="202">
        <v>44539</v>
      </c>
      <c r="B16" s="203" t="s">
        <v>629</v>
      </c>
      <c r="C16" s="204" t="s">
        <v>630</v>
      </c>
      <c r="D16" s="204" t="s">
        <v>627</v>
      </c>
      <c r="E16" s="195">
        <v>1</v>
      </c>
      <c r="F16" s="229">
        <v>5</v>
      </c>
      <c r="G16" s="229">
        <v>1</v>
      </c>
      <c r="H16" s="204" t="s">
        <v>628</v>
      </c>
      <c r="I16" s="79">
        <v>1</v>
      </c>
      <c r="J16" s="230">
        <v>1200</v>
      </c>
      <c r="K16" s="231">
        <v>550</v>
      </c>
      <c r="L16" s="160">
        <v>115500</v>
      </c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2">
        <v>44539</v>
      </c>
      <c r="B17" s="203" t="s">
        <v>631</v>
      </c>
      <c r="C17" s="204" t="s">
        <v>632</v>
      </c>
      <c r="D17" s="204" t="s">
        <v>627</v>
      </c>
      <c r="E17" s="195">
        <v>1</v>
      </c>
      <c r="F17" s="229">
        <v>3</v>
      </c>
      <c r="G17" s="229">
        <v>5</v>
      </c>
      <c r="H17" s="204" t="s">
        <v>628</v>
      </c>
      <c r="I17" s="79">
        <v>1</v>
      </c>
      <c r="J17" s="230">
        <v>1200</v>
      </c>
      <c r="K17" s="231">
        <v>490</v>
      </c>
      <c r="L17" s="160">
        <v>111540</v>
      </c>
      <c r="M17" s="2"/>
    </row>
    <row r="18" spans="1:21" ht="15" customHeight="1" x14ac:dyDescent="0.2">
      <c r="A18" s="202">
        <v>44539</v>
      </c>
      <c r="B18" s="203" t="s">
        <v>633</v>
      </c>
      <c r="C18" s="204" t="s">
        <v>634</v>
      </c>
      <c r="D18" s="242" t="s">
        <v>627</v>
      </c>
      <c r="E18" s="195">
        <v>1</v>
      </c>
      <c r="F18" s="229">
        <v>2</v>
      </c>
      <c r="G18" s="229">
        <v>5</v>
      </c>
      <c r="H18" s="204" t="s">
        <v>628</v>
      </c>
      <c r="I18" s="79">
        <v>1</v>
      </c>
      <c r="J18" s="230">
        <v>2014</v>
      </c>
      <c r="K18" s="231">
        <v>517</v>
      </c>
      <c r="L18" s="160">
        <v>167046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161">
        <v>44539</v>
      </c>
      <c r="B19" s="71" t="s">
        <v>635</v>
      </c>
      <c r="C19" s="72" t="s">
        <v>636</v>
      </c>
      <c r="D19" s="72" t="s">
        <v>627</v>
      </c>
      <c r="E19" s="195">
        <v>1</v>
      </c>
      <c r="F19" s="200">
        <v>3</v>
      </c>
      <c r="G19" s="72">
        <v>5</v>
      </c>
      <c r="H19" s="72" t="s">
        <v>628</v>
      </c>
      <c r="I19" s="81">
        <v>1</v>
      </c>
      <c r="J19" s="75">
        <v>1176</v>
      </c>
      <c r="K19" s="97">
        <v>624</v>
      </c>
      <c r="L19" s="160">
        <v>158400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202">
        <v>44539</v>
      </c>
      <c r="B20" s="203" t="s">
        <v>637</v>
      </c>
      <c r="C20" s="204" t="s">
        <v>638</v>
      </c>
      <c r="D20" s="242" t="s">
        <v>627</v>
      </c>
      <c r="E20" s="195">
        <v>1</v>
      </c>
      <c r="F20" s="229">
        <v>4</v>
      </c>
      <c r="G20" s="229">
        <v>5</v>
      </c>
      <c r="H20" s="204" t="s">
        <v>628</v>
      </c>
      <c r="I20" s="79">
        <v>1</v>
      </c>
      <c r="J20" s="230">
        <v>1774</v>
      </c>
      <c r="K20" s="231">
        <v>463</v>
      </c>
      <c r="L20" s="197">
        <v>147642</v>
      </c>
      <c r="N20" s="2"/>
      <c r="T20" s="2"/>
      <c r="U20" s="2"/>
    </row>
    <row r="21" spans="1:21" s="2" customFormat="1" ht="15" customHeight="1" x14ac:dyDescent="0.2">
      <c r="A21" s="202">
        <v>44539</v>
      </c>
      <c r="B21" s="203" t="s">
        <v>639</v>
      </c>
      <c r="C21" s="204" t="s">
        <v>640</v>
      </c>
      <c r="D21" s="204" t="s">
        <v>627</v>
      </c>
      <c r="E21" s="195">
        <v>1</v>
      </c>
      <c r="F21" s="229">
        <v>5</v>
      </c>
      <c r="G21" s="229">
        <v>5</v>
      </c>
      <c r="H21" s="204" t="s">
        <v>628</v>
      </c>
      <c r="I21" s="79">
        <v>1</v>
      </c>
      <c r="J21" s="230">
        <v>1200</v>
      </c>
      <c r="K21" s="231">
        <v>490</v>
      </c>
      <c r="L21" s="160">
        <v>111540</v>
      </c>
    </row>
    <row r="22" spans="1:21" s="2" customFormat="1" ht="15" customHeight="1" x14ac:dyDescent="0.2">
      <c r="A22" s="202">
        <v>44539</v>
      </c>
      <c r="B22" s="203" t="s">
        <v>641</v>
      </c>
      <c r="C22" s="204" t="s">
        <v>642</v>
      </c>
      <c r="D22" s="204" t="s">
        <v>627</v>
      </c>
      <c r="E22" s="195">
        <v>1</v>
      </c>
      <c r="F22" s="229">
        <v>6</v>
      </c>
      <c r="G22" s="229">
        <v>5</v>
      </c>
      <c r="H22" s="204" t="s">
        <v>628</v>
      </c>
      <c r="I22" s="79">
        <v>1</v>
      </c>
      <c r="J22" s="230">
        <v>2014</v>
      </c>
      <c r="K22" s="231">
        <v>517</v>
      </c>
      <c r="L22" s="160">
        <v>167046</v>
      </c>
    </row>
    <row r="23" spans="1:21" s="2" customFormat="1" ht="15" customHeight="1" x14ac:dyDescent="0.2">
      <c r="A23" s="202">
        <v>44539</v>
      </c>
      <c r="B23" s="71" t="s">
        <v>643</v>
      </c>
      <c r="C23" s="72" t="s">
        <v>644</v>
      </c>
      <c r="D23" s="72" t="s">
        <v>627</v>
      </c>
      <c r="E23" s="195">
        <v>1</v>
      </c>
      <c r="F23" s="200">
        <v>7</v>
      </c>
      <c r="G23" s="72">
        <v>5</v>
      </c>
      <c r="H23" s="72" t="s">
        <v>628</v>
      </c>
      <c r="I23" s="81">
        <v>1</v>
      </c>
      <c r="J23" s="201">
        <v>1200</v>
      </c>
      <c r="K23" s="97">
        <v>550</v>
      </c>
      <c r="L23" s="160">
        <v>115500</v>
      </c>
    </row>
    <row r="24" spans="1:21" s="2" customFormat="1" ht="15" customHeight="1" x14ac:dyDescent="0.2">
      <c r="A24" s="202">
        <v>44539</v>
      </c>
      <c r="B24" s="71" t="s">
        <v>645</v>
      </c>
      <c r="C24" s="72" t="s">
        <v>646</v>
      </c>
      <c r="D24" s="72" t="s">
        <v>627</v>
      </c>
      <c r="E24" s="195">
        <v>1</v>
      </c>
      <c r="F24" s="200">
        <v>1</v>
      </c>
      <c r="G24" s="72">
        <v>3</v>
      </c>
      <c r="H24" s="72" t="s">
        <v>628</v>
      </c>
      <c r="I24" s="81">
        <v>1</v>
      </c>
      <c r="J24" s="201">
        <v>1774</v>
      </c>
      <c r="K24" s="97">
        <v>463</v>
      </c>
      <c r="L24" s="160">
        <v>147642</v>
      </c>
    </row>
    <row r="25" spans="1:21" s="2" customFormat="1" ht="15" customHeight="1" x14ac:dyDescent="0.2">
      <c r="A25" s="202">
        <v>44539</v>
      </c>
      <c r="B25" s="203" t="s">
        <v>647</v>
      </c>
      <c r="C25" s="204" t="s">
        <v>648</v>
      </c>
      <c r="D25" s="204" t="s">
        <v>649</v>
      </c>
      <c r="E25" s="195">
        <v>2</v>
      </c>
      <c r="F25" s="229">
        <v>22</v>
      </c>
      <c r="G25" s="229">
        <v>10</v>
      </c>
      <c r="H25" s="204" t="s">
        <v>198</v>
      </c>
      <c r="I25" s="79">
        <v>1</v>
      </c>
      <c r="J25" s="230">
        <v>2100</v>
      </c>
      <c r="K25" s="231">
        <v>482</v>
      </c>
      <c r="L25" s="160">
        <v>183000</v>
      </c>
    </row>
    <row r="26" spans="1:21" s="2" customFormat="1" ht="15" customHeight="1" x14ac:dyDescent="0.2">
      <c r="A26" s="202">
        <v>44543</v>
      </c>
      <c r="B26" s="203" t="s">
        <v>621</v>
      </c>
      <c r="C26" s="204" t="s">
        <v>622</v>
      </c>
      <c r="D26" s="204" t="s">
        <v>376</v>
      </c>
      <c r="E26" s="195">
        <v>2</v>
      </c>
      <c r="F26" s="229" t="s">
        <v>623</v>
      </c>
      <c r="G26" s="229">
        <v>1</v>
      </c>
      <c r="H26" s="204" t="s">
        <v>624</v>
      </c>
      <c r="I26" s="79">
        <v>1</v>
      </c>
      <c r="J26" s="230">
        <v>2255</v>
      </c>
      <c r="K26" s="231">
        <v>666</v>
      </c>
      <c r="L26" s="160">
        <v>192786</v>
      </c>
    </row>
    <row r="27" spans="1:21" s="2" customFormat="1" ht="15" customHeight="1" x14ac:dyDescent="0.2">
      <c r="A27" s="161">
        <v>44544</v>
      </c>
      <c r="B27" s="71" t="s">
        <v>586</v>
      </c>
      <c r="C27" s="72" t="s">
        <v>587</v>
      </c>
      <c r="D27" s="72" t="s">
        <v>582</v>
      </c>
      <c r="E27" s="195" t="s">
        <v>585</v>
      </c>
      <c r="F27" s="196">
        <v>25</v>
      </c>
      <c r="G27" s="196">
        <v>28</v>
      </c>
      <c r="H27" s="204" t="s">
        <v>588</v>
      </c>
      <c r="I27" s="81">
        <v>1</v>
      </c>
      <c r="J27" s="201">
        <v>2250</v>
      </c>
      <c r="K27" s="97">
        <v>646</v>
      </c>
      <c r="L27" s="160">
        <v>234576</v>
      </c>
    </row>
    <row r="28" spans="1:21" s="2" customFormat="1" ht="15" customHeight="1" x14ac:dyDescent="0.2">
      <c r="A28" s="202">
        <v>44544</v>
      </c>
      <c r="B28" s="203" t="s">
        <v>589</v>
      </c>
      <c r="C28" s="204" t="s">
        <v>590</v>
      </c>
      <c r="D28" s="204" t="s">
        <v>582</v>
      </c>
      <c r="E28" s="195" t="s">
        <v>585</v>
      </c>
      <c r="F28" s="229">
        <v>13</v>
      </c>
      <c r="G28" s="229">
        <v>18</v>
      </c>
      <c r="H28" s="204" t="s">
        <v>588</v>
      </c>
      <c r="I28" s="79">
        <v>1</v>
      </c>
      <c r="J28" s="230">
        <v>2250</v>
      </c>
      <c r="K28" s="231">
        <v>646</v>
      </c>
      <c r="L28" s="160">
        <v>234576</v>
      </c>
      <c r="M28" s="1"/>
    </row>
    <row r="29" spans="1:21" s="2" customFormat="1" ht="15" customHeight="1" x14ac:dyDescent="0.2">
      <c r="A29" s="202">
        <v>44544</v>
      </c>
      <c r="B29" s="203" t="s">
        <v>610</v>
      </c>
      <c r="C29" s="204" t="s">
        <v>611</v>
      </c>
      <c r="D29" s="204" t="s">
        <v>612</v>
      </c>
      <c r="E29" s="195">
        <v>3</v>
      </c>
      <c r="F29" s="229">
        <v>7</v>
      </c>
      <c r="G29" s="229">
        <v>13</v>
      </c>
      <c r="H29" s="204" t="s">
        <v>613</v>
      </c>
      <c r="I29" s="79">
        <v>1</v>
      </c>
      <c r="J29" s="230">
        <v>1900</v>
      </c>
      <c r="K29" s="231">
        <v>556</v>
      </c>
      <c r="L29" s="160">
        <v>198936</v>
      </c>
      <c r="M29" s="1"/>
    </row>
    <row r="30" spans="1:21" s="2" customFormat="1" ht="15" customHeight="1" x14ac:dyDescent="0.2">
      <c r="A30" s="202">
        <v>44544</v>
      </c>
      <c r="B30" s="203" t="s">
        <v>614</v>
      </c>
      <c r="C30" s="204" t="s">
        <v>615</v>
      </c>
      <c r="D30" s="204" t="s">
        <v>612</v>
      </c>
      <c r="E30" s="195">
        <v>3</v>
      </c>
      <c r="F30" s="229">
        <v>8</v>
      </c>
      <c r="G30" s="229">
        <v>8</v>
      </c>
      <c r="H30" s="204" t="s">
        <v>613</v>
      </c>
      <c r="I30" s="79">
        <v>1</v>
      </c>
      <c r="J30" s="230">
        <v>1800</v>
      </c>
      <c r="K30" s="231">
        <v>618</v>
      </c>
      <c r="L30" s="160">
        <v>195858</v>
      </c>
    </row>
    <row r="31" spans="1:21" s="2" customFormat="1" ht="15" customHeight="1" x14ac:dyDescent="0.2">
      <c r="A31" s="202">
        <v>44544</v>
      </c>
      <c r="B31" s="203" t="s">
        <v>616</v>
      </c>
      <c r="C31" s="204" t="s">
        <v>617</v>
      </c>
      <c r="D31" s="204" t="s">
        <v>437</v>
      </c>
      <c r="E31" s="195">
        <v>2</v>
      </c>
      <c r="F31" s="229">
        <v>6</v>
      </c>
      <c r="G31" s="229">
        <v>22</v>
      </c>
      <c r="H31" s="204" t="s">
        <v>618</v>
      </c>
      <c r="I31" s="79">
        <v>1</v>
      </c>
      <c r="J31" s="230">
        <v>1956</v>
      </c>
      <c r="K31" s="311">
        <v>885</v>
      </c>
      <c r="L31" s="197">
        <v>225000</v>
      </c>
    </row>
    <row r="32" spans="1:21" s="2" customFormat="1" ht="15" customHeight="1" x14ac:dyDescent="0.2">
      <c r="A32" s="202">
        <v>44544</v>
      </c>
      <c r="B32" s="203" t="s">
        <v>619</v>
      </c>
      <c r="C32" s="204" t="s">
        <v>620</v>
      </c>
      <c r="D32" s="204" t="s">
        <v>593</v>
      </c>
      <c r="E32" s="195">
        <v>1</v>
      </c>
      <c r="F32" s="229">
        <v>2</v>
      </c>
      <c r="G32" s="229">
        <v>5</v>
      </c>
      <c r="H32" s="204" t="s">
        <v>311</v>
      </c>
      <c r="I32" s="79">
        <v>1</v>
      </c>
      <c r="J32" s="230">
        <v>1262</v>
      </c>
      <c r="K32" s="231">
        <v>498</v>
      </c>
      <c r="L32" s="160">
        <v>126792</v>
      </c>
      <c r="M32" s="1"/>
    </row>
    <row r="33" spans="1:21" s="2" customFormat="1" ht="15" customHeight="1" x14ac:dyDescent="0.2">
      <c r="A33" s="202">
        <v>44545</v>
      </c>
      <c r="B33" s="203" t="s">
        <v>682</v>
      </c>
      <c r="C33" s="204" t="s">
        <v>683</v>
      </c>
      <c r="D33" s="204" t="s">
        <v>194</v>
      </c>
      <c r="E33" s="195">
        <v>1</v>
      </c>
      <c r="F33" s="229">
        <v>8</v>
      </c>
      <c r="G33" s="229">
        <v>13</v>
      </c>
      <c r="H33" s="204" t="s">
        <v>673</v>
      </c>
      <c r="I33" s="79">
        <v>1</v>
      </c>
      <c r="J33" s="230">
        <v>3094</v>
      </c>
      <c r="K33" s="231">
        <v>704</v>
      </c>
      <c r="L33" s="160">
        <v>269148</v>
      </c>
      <c r="O33" s="1"/>
      <c r="P33" s="1"/>
      <c r="Q33" s="1"/>
      <c r="R33" s="1"/>
      <c r="S33" s="1"/>
      <c r="T33" s="1"/>
      <c r="U33" s="1"/>
    </row>
    <row r="34" spans="1:21" s="2" customFormat="1" ht="15" customHeight="1" x14ac:dyDescent="0.2">
      <c r="A34" s="202">
        <v>44545</v>
      </c>
      <c r="B34" s="203" t="s">
        <v>684</v>
      </c>
      <c r="C34" s="204" t="s">
        <v>685</v>
      </c>
      <c r="D34" s="204" t="s">
        <v>194</v>
      </c>
      <c r="E34" s="195">
        <v>1</v>
      </c>
      <c r="F34" s="229">
        <v>10</v>
      </c>
      <c r="G34" s="229">
        <v>13</v>
      </c>
      <c r="H34" s="204" t="s">
        <v>673</v>
      </c>
      <c r="I34" s="79">
        <v>1</v>
      </c>
      <c r="J34" s="230">
        <v>2940</v>
      </c>
      <c r="K34" s="231">
        <v>700</v>
      </c>
      <c r="L34" s="160">
        <v>249018</v>
      </c>
      <c r="O34" s="1"/>
      <c r="P34" s="1"/>
      <c r="Q34" s="1"/>
      <c r="R34" s="1"/>
      <c r="S34" s="1"/>
      <c r="T34" s="1"/>
      <c r="U34" s="1"/>
    </row>
    <row r="35" spans="1:21" s="2" customFormat="1" ht="14.25" customHeight="1" x14ac:dyDescent="0.2">
      <c r="A35" s="202">
        <v>44545</v>
      </c>
      <c r="B35" s="203" t="s">
        <v>686</v>
      </c>
      <c r="C35" s="204" t="s">
        <v>687</v>
      </c>
      <c r="D35" s="204" t="s">
        <v>649</v>
      </c>
      <c r="E35" s="195">
        <v>2</v>
      </c>
      <c r="F35" s="229">
        <v>20</v>
      </c>
      <c r="G35" s="229">
        <v>10</v>
      </c>
      <c r="H35" s="204" t="s">
        <v>198</v>
      </c>
      <c r="I35" s="81">
        <v>1</v>
      </c>
      <c r="J35" s="230">
        <v>1849</v>
      </c>
      <c r="K35" s="311">
        <v>521</v>
      </c>
      <c r="L35" s="197">
        <v>156420</v>
      </c>
      <c r="M35" s="1"/>
      <c r="N35" s="1"/>
    </row>
    <row r="36" spans="1:21" s="2" customFormat="1" ht="14.25" customHeight="1" x14ac:dyDescent="0.2">
      <c r="A36" s="202">
        <v>44545</v>
      </c>
      <c r="B36" s="203" t="s">
        <v>688</v>
      </c>
      <c r="C36" s="204" t="s">
        <v>689</v>
      </c>
      <c r="D36" s="204" t="s">
        <v>649</v>
      </c>
      <c r="E36" s="195">
        <v>2</v>
      </c>
      <c r="F36" s="229">
        <v>19</v>
      </c>
      <c r="G36" s="229">
        <v>10</v>
      </c>
      <c r="H36" s="204" t="s">
        <v>198</v>
      </c>
      <c r="I36" s="79">
        <v>1</v>
      </c>
      <c r="J36" s="230">
        <v>1742</v>
      </c>
      <c r="K36" s="231">
        <v>552</v>
      </c>
      <c r="L36" s="160">
        <v>151404</v>
      </c>
    </row>
    <row r="37" spans="1:21" s="2" customFormat="1" ht="14.25" customHeight="1" x14ac:dyDescent="0.2">
      <c r="A37" s="202">
        <v>44545</v>
      </c>
      <c r="B37" s="203" t="s">
        <v>690</v>
      </c>
      <c r="C37" s="204" t="s">
        <v>691</v>
      </c>
      <c r="D37" s="204" t="s">
        <v>649</v>
      </c>
      <c r="E37" s="195">
        <v>2</v>
      </c>
      <c r="F37" s="229">
        <v>18</v>
      </c>
      <c r="G37" s="229">
        <v>10</v>
      </c>
      <c r="H37" s="204" t="s">
        <v>198</v>
      </c>
      <c r="I37" s="79">
        <v>1</v>
      </c>
      <c r="J37" s="230">
        <v>1307</v>
      </c>
      <c r="K37" s="231">
        <v>458</v>
      </c>
      <c r="L37" s="160">
        <v>116490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4.25" customHeight="1" x14ac:dyDescent="0.2">
      <c r="A38" s="202">
        <v>44545</v>
      </c>
      <c r="B38" s="203" t="s">
        <v>692</v>
      </c>
      <c r="C38" s="204" t="s">
        <v>693</v>
      </c>
      <c r="D38" s="204" t="s">
        <v>649</v>
      </c>
      <c r="E38" s="195">
        <v>2</v>
      </c>
      <c r="F38" s="229">
        <v>2</v>
      </c>
      <c r="G38" s="229">
        <v>9</v>
      </c>
      <c r="H38" s="204" t="s">
        <v>198</v>
      </c>
      <c r="I38" s="79">
        <v>1</v>
      </c>
      <c r="J38" s="230">
        <v>1523</v>
      </c>
      <c r="K38" s="231">
        <v>574</v>
      </c>
      <c r="L38" s="160">
        <v>138402</v>
      </c>
    </row>
    <row r="39" spans="1:21" s="2" customFormat="1" ht="14.25" customHeight="1" x14ac:dyDescent="0.2">
      <c r="A39" s="202">
        <v>44545</v>
      </c>
      <c r="B39" s="71" t="s">
        <v>694</v>
      </c>
      <c r="C39" s="240" t="s">
        <v>695</v>
      </c>
      <c r="D39" s="72" t="s">
        <v>649</v>
      </c>
      <c r="E39" s="195">
        <v>2</v>
      </c>
      <c r="F39" s="200">
        <v>23</v>
      </c>
      <c r="G39" s="72">
        <v>10</v>
      </c>
      <c r="H39" s="72" t="s">
        <v>198</v>
      </c>
      <c r="I39" s="81">
        <v>1</v>
      </c>
      <c r="J39" s="201">
        <v>1707</v>
      </c>
      <c r="K39" s="97">
        <v>445</v>
      </c>
      <c r="L39" s="160">
        <v>142032</v>
      </c>
    </row>
    <row r="40" spans="1:21" s="2" customFormat="1" ht="14.25" customHeight="1" x14ac:dyDescent="0.2">
      <c r="A40" s="202">
        <v>44545</v>
      </c>
      <c r="B40" s="71" t="s">
        <v>696</v>
      </c>
      <c r="C40" s="72" t="s">
        <v>697</v>
      </c>
      <c r="D40" s="72" t="s">
        <v>649</v>
      </c>
      <c r="E40" s="195">
        <v>2</v>
      </c>
      <c r="F40" s="200">
        <v>4</v>
      </c>
      <c r="G40" s="72">
        <v>9</v>
      </c>
      <c r="H40" s="72" t="s">
        <v>198</v>
      </c>
      <c r="I40" s="81">
        <v>1</v>
      </c>
      <c r="J40" s="201">
        <v>2052</v>
      </c>
      <c r="K40" s="97">
        <v>577</v>
      </c>
      <c r="L40" s="160">
        <v>180000</v>
      </c>
      <c r="N40" s="1"/>
    </row>
    <row r="41" spans="1:21" s="2" customFormat="1" ht="14.25" customHeight="1" x14ac:dyDescent="0.2">
      <c r="A41" s="202">
        <v>44545</v>
      </c>
      <c r="B41" s="71" t="s">
        <v>698</v>
      </c>
      <c r="C41" s="72" t="s">
        <v>699</v>
      </c>
      <c r="D41" s="72" t="s">
        <v>649</v>
      </c>
      <c r="E41" s="195">
        <v>2</v>
      </c>
      <c r="F41" s="200">
        <v>3</v>
      </c>
      <c r="G41" s="72">
        <v>9</v>
      </c>
      <c r="H41" s="72" t="s">
        <v>198</v>
      </c>
      <c r="I41" s="81">
        <v>1</v>
      </c>
      <c r="J41" s="201">
        <v>2153</v>
      </c>
      <c r="K41" s="97">
        <v>544</v>
      </c>
      <c r="L41" s="160">
        <v>178002</v>
      </c>
      <c r="M41" s="1"/>
      <c r="O41" s="1"/>
      <c r="P41" s="1"/>
      <c r="Q41" s="1"/>
      <c r="R41" s="1"/>
      <c r="S41" s="1"/>
      <c r="T41" s="1"/>
      <c r="U41" s="1"/>
    </row>
    <row r="42" spans="1:21" s="2" customFormat="1" ht="14.25" customHeight="1" x14ac:dyDescent="0.2">
      <c r="A42" s="202">
        <v>44545</v>
      </c>
      <c r="B42" s="71" t="s">
        <v>700</v>
      </c>
      <c r="C42" s="72" t="s">
        <v>701</v>
      </c>
      <c r="D42" s="72" t="s">
        <v>649</v>
      </c>
      <c r="E42" s="195">
        <v>2</v>
      </c>
      <c r="F42" s="200">
        <v>17</v>
      </c>
      <c r="G42" s="72">
        <v>10</v>
      </c>
      <c r="H42" s="72" t="s">
        <v>198</v>
      </c>
      <c r="I42" s="81">
        <v>1</v>
      </c>
      <c r="J42" s="201">
        <v>1849</v>
      </c>
      <c r="K42" s="97">
        <v>521</v>
      </c>
      <c r="L42" s="160">
        <v>156420</v>
      </c>
      <c r="N42" s="1"/>
      <c r="O42" s="1"/>
      <c r="P42" s="1"/>
      <c r="Q42" s="1"/>
      <c r="R42" s="1"/>
      <c r="S42" s="1"/>
      <c r="T42" s="1"/>
      <c r="U42" s="1"/>
    </row>
    <row r="43" spans="1:21" s="2" customFormat="1" ht="14.25" customHeight="1" x14ac:dyDescent="0.2">
      <c r="A43" s="202">
        <v>44545</v>
      </c>
      <c r="B43" s="203" t="s">
        <v>702</v>
      </c>
      <c r="C43" s="204" t="s">
        <v>703</v>
      </c>
      <c r="D43" s="204" t="s">
        <v>649</v>
      </c>
      <c r="E43" s="195">
        <v>2</v>
      </c>
      <c r="F43" s="229">
        <v>1</v>
      </c>
      <c r="G43" s="229">
        <v>9</v>
      </c>
      <c r="H43" s="204" t="s">
        <v>198</v>
      </c>
      <c r="I43" s="81">
        <v>1</v>
      </c>
      <c r="J43" s="313">
        <v>1849</v>
      </c>
      <c r="K43" s="312">
        <v>521</v>
      </c>
      <c r="L43" s="314">
        <v>156420</v>
      </c>
      <c r="N43" s="1"/>
      <c r="T43" s="1"/>
      <c r="U43" s="1"/>
    </row>
    <row r="44" spans="1:21" s="2" customFormat="1" ht="14.25" customHeight="1" x14ac:dyDescent="0.2">
      <c r="A44" s="202">
        <v>44545</v>
      </c>
      <c r="B44" s="71" t="s">
        <v>704</v>
      </c>
      <c r="C44" s="72" t="s">
        <v>705</v>
      </c>
      <c r="D44" s="72" t="s">
        <v>649</v>
      </c>
      <c r="E44" s="195">
        <v>2</v>
      </c>
      <c r="F44" s="200">
        <v>21</v>
      </c>
      <c r="G44" s="72">
        <v>10</v>
      </c>
      <c r="H44" s="72" t="s">
        <v>198</v>
      </c>
      <c r="I44" s="81">
        <v>1</v>
      </c>
      <c r="J44" s="201">
        <v>1947</v>
      </c>
      <c r="K44" s="97">
        <v>567</v>
      </c>
      <c r="L44" s="160">
        <v>165924</v>
      </c>
      <c r="M44" s="1"/>
      <c r="N44" s="1"/>
    </row>
    <row r="45" spans="1:21" s="2" customFormat="1" ht="14.25" customHeight="1" x14ac:dyDescent="0.2">
      <c r="A45" s="202">
        <v>44547</v>
      </c>
      <c r="B45" s="203" t="s">
        <v>591</v>
      </c>
      <c r="C45" s="204" t="s">
        <v>592</v>
      </c>
      <c r="D45" s="204" t="s">
        <v>593</v>
      </c>
      <c r="E45" s="195" t="s">
        <v>594</v>
      </c>
      <c r="F45" s="229">
        <v>1</v>
      </c>
      <c r="G45" s="229">
        <v>8</v>
      </c>
      <c r="H45" s="204" t="s">
        <v>311</v>
      </c>
      <c r="I45" s="79">
        <v>1</v>
      </c>
      <c r="J45" s="230">
        <v>1593</v>
      </c>
      <c r="K45" s="231">
        <v>534</v>
      </c>
      <c r="L45" s="160">
        <v>140316</v>
      </c>
      <c r="T45" s="1"/>
      <c r="U45" s="1"/>
    </row>
    <row r="46" spans="1:21" s="2" customFormat="1" ht="14.25" customHeight="1" x14ac:dyDescent="0.2">
      <c r="A46" s="202">
        <v>44547</v>
      </c>
      <c r="B46" s="203" t="s">
        <v>595</v>
      </c>
      <c r="C46" s="204" t="s">
        <v>596</v>
      </c>
      <c r="D46" s="204" t="s">
        <v>597</v>
      </c>
      <c r="E46" s="195">
        <v>2</v>
      </c>
      <c r="F46" s="229">
        <v>12</v>
      </c>
      <c r="G46" s="229">
        <v>14</v>
      </c>
      <c r="H46" s="204" t="s">
        <v>311</v>
      </c>
      <c r="I46" s="79">
        <v>1</v>
      </c>
      <c r="J46" s="230">
        <v>2036</v>
      </c>
      <c r="K46" s="231">
        <v>577</v>
      </c>
      <c r="L46" s="160">
        <v>172458</v>
      </c>
      <c r="N46" s="1"/>
      <c r="O46" s="1"/>
      <c r="P46" s="1"/>
      <c r="Q46" s="1"/>
      <c r="R46" s="1"/>
      <c r="S46" s="1"/>
      <c r="T46" s="1"/>
      <c r="U46" s="1"/>
    </row>
    <row r="47" spans="1:21" s="2" customFormat="1" ht="14.25" customHeight="1" x14ac:dyDescent="0.2">
      <c r="A47" s="161">
        <v>44547</v>
      </c>
      <c r="B47" s="71" t="s">
        <v>589</v>
      </c>
      <c r="C47" s="72" t="s">
        <v>590</v>
      </c>
      <c r="D47" s="72" t="s">
        <v>582</v>
      </c>
      <c r="E47" s="195" t="s">
        <v>585</v>
      </c>
      <c r="F47" s="196">
        <v>13</v>
      </c>
      <c r="G47" s="196">
        <v>18</v>
      </c>
      <c r="H47" s="204" t="s">
        <v>588</v>
      </c>
      <c r="I47" s="81">
        <v>1</v>
      </c>
      <c r="J47" s="75">
        <v>2250</v>
      </c>
      <c r="K47" s="97">
        <v>646</v>
      </c>
      <c r="L47" s="160">
        <v>234576</v>
      </c>
    </row>
    <row r="48" spans="1:21" s="2" customFormat="1" ht="13.35" customHeight="1" x14ac:dyDescent="0.2">
      <c r="A48" s="202">
        <v>44547</v>
      </c>
      <c r="B48" s="203" t="s">
        <v>614</v>
      </c>
      <c r="C48" s="204" t="s">
        <v>615</v>
      </c>
      <c r="D48" s="204" t="s">
        <v>612</v>
      </c>
      <c r="E48" s="195">
        <v>3</v>
      </c>
      <c r="F48" s="229">
        <v>8</v>
      </c>
      <c r="G48" s="229">
        <v>8</v>
      </c>
      <c r="H48" s="204" t="s">
        <v>613</v>
      </c>
      <c r="I48" s="79">
        <v>1</v>
      </c>
      <c r="J48" s="230">
        <v>1800</v>
      </c>
      <c r="K48" s="231">
        <v>618</v>
      </c>
      <c r="L48" s="160">
        <v>195858</v>
      </c>
      <c r="M48" s="1"/>
    </row>
    <row r="49" spans="1:21" s="2" customFormat="1" ht="13.35" customHeight="1" x14ac:dyDescent="0.2">
      <c r="A49" s="202">
        <v>44547</v>
      </c>
      <c r="B49" s="203" t="s">
        <v>610</v>
      </c>
      <c r="C49" s="242" t="s">
        <v>611</v>
      </c>
      <c r="D49" s="204" t="s">
        <v>612</v>
      </c>
      <c r="E49" s="195">
        <v>3</v>
      </c>
      <c r="F49" s="229">
        <v>17</v>
      </c>
      <c r="G49" s="229">
        <v>13</v>
      </c>
      <c r="H49" s="204" t="s">
        <v>613</v>
      </c>
      <c r="I49" s="79">
        <v>1</v>
      </c>
      <c r="J49" s="230">
        <v>1900</v>
      </c>
      <c r="K49" s="311">
        <v>556</v>
      </c>
      <c r="L49" s="197">
        <v>198936</v>
      </c>
    </row>
    <row r="50" spans="1:21" s="2" customFormat="1" ht="13.35" customHeight="1" x14ac:dyDescent="0.2">
      <c r="A50" s="161">
        <v>44547</v>
      </c>
      <c r="B50" s="71" t="s">
        <v>678</v>
      </c>
      <c r="C50" s="72" t="s">
        <v>679</v>
      </c>
      <c r="D50" s="72" t="s">
        <v>437</v>
      </c>
      <c r="E50" s="195" t="s">
        <v>604</v>
      </c>
      <c r="F50" s="196">
        <v>1</v>
      </c>
      <c r="G50" s="196">
        <v>18</v>
      </c>
      <c r="H50" s="204" t="s">
        <v>588</v>
      </c>
      <c r="I50" s="81">
        <v>1</v>
      </c>
      <c r="J50" s="201">
        <v>2610</v>
      </c>
      <c r="K50" s="97">
        <v>1212</v>
      </c>
      <c r="L50" s="197">
        <v>309582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3.35" customHeight="1" x14ac:dyDescent="0.2">
      <c r="A51" s="202">
        <v>44547</v>
      </c>
      <c r="B51" s="203" t="s">
        <v>680</v>
      </c>
      <c r="C51" s="204" t="s">
        <v>681</v>
      </c>
      <c r="D51" s="204" t="s">
        <v>140</v>
      </c>
      <c r="E51" s="195">
        <v>14</v>
      </c>
      <c r="F51" s="229">
        <v>11</v>
      </c>
      <c r="G51" s="229">
        <v>6</v>
      </c>
      <c r="H51" s="204" t="s">
        <v>588</v>
      </c>
      <c r="I51" s="79">
        <v>1</v>
      </c>
      <c r="J51" s="230">
        <v>2565</v>
      </c>
      <c r="K51" s="231">
        <v>933</v>
      </c>
      <c r="L51" s="160">
        <v>283338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3.35" customHeight="1" x14ac:dyDescent="0.2">
      <c r="A52" s="202">
        <v>44547</v>
      </c>
      <c r="B52" s="203" t="s">
        <v>706</v>
      </c>
      <c r="C52" s="204" t="s">
        <v>707</v>
      </c>
      <c r="D52" s="204" t="s">
        <v>122</v>
      </c>
      <c r="E52" s="195"/>
      <c r="F52" s="229">
        <v>3</v>
      </c>
      <c r="G52" s="229">
        <v>129</v>
      </c>
      <c r="H52" s="204" t="s">
        <v>708</v>
      </c>
      <c r="I52" s="79">
        <v>1</v>
      </c>
      <c r="J52" s="230">
        <v>1350</v>
      </c>
      <c r="K52" s="231">
        <v>78</v>
      </c>
      <c r="L52" s="160">
        <v>120000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3.35" customHeight="1" x14ac:dyDescent="0.2">
      <c r="A53" s="202">
        <v>44550</v>
      </c>
      <c r="B53" s="203" t="s">
        <v>676</v>
      </c>
      <c r="C53" s="204" t="s">
        <v>677</v>
      </c>
      <c r="D53" s="204" t="s">
        <v>597</v>
      </c>
      <c r="E53" s="195">
        <v>4</v>
      </c>
      <c r="F53" s="229">
        <v>3</v>
      </c>
      <c r="G53" s="229">
        <v>17</v>
      </c>
      <c r="H53" s="204" t="s">
        <v>311</v>
      </c>
      <c r="I53" s="79">
        <v>1</v>
      </c>
      <c r="J53" s="230">
        <v>1837</v>
      </c>
      <c r="K53" s="231">
        <v>579</v>
      </c>
      <c r="L53" s="160">
        <v>159456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s="2" customFormat="1" ht="13.35" customHeight="1" x14ac:dyDescent="0.2">
      <c r="A54" s="202">
        <v>44551</v>
      </c>
      <c r="B54" s="203" t="s">
        <v>663</v>
      </c>
      <c r="C54" s="204" t="s">
        <v>664</v>
      </c>
      <c r="D54" s="204" t="s">
        <v>437</v>
      </c>
      <c r="E54" s="195" t="s">
        <v>585</v>
      </c>
      <c r="F54" s="229">
        <v>3</v>
      </c>
      <c r="G54" s="229">
        <v>19</v>
      </c>
      <c r="H54" s="204" t="s">
        <v>588</v>
      </c>
      <c r="I54" s="79">
        <v>1</v>
      </c>
      <c r="J54" s="230">
        <v>2350</v>
      </c>
      <c r="K54" s="231">
        <v>676</v>
      </c>
      <c r="L54" s="160">
        <v>245106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s="2" customFormat="1" ht="13.35" customHeight="1" x14ac:dyDescent="0.2">
      <c r="A55" s="202">
        <v>44551</v>
      </c>
      <c r="B55" s="203" t="s">
        <v>667</v>
      </c>
      <c r="C55" s="204" t="s">
        <v>668</v>
      </c>
      <c r="D55" s="204" t="s">
        <v>582</v>
      </c>
      <c r="E55" s="195" t="s">
        <v>585</v>
      </c>
      <c r="F55" s="229">
        <v>15</v>
      </c>
      <c r="G55" s="229">
        <v>18</v>
      </c>
      <c r="H55" s="204" t="s">
        <v>588</v>
      </c>
      <c r="I55" s="79">
        <v>1</v>
      </c>
      <c r="J55" s="230">
        <v>2500</v>
      </c>
      <c r="K55" s="231">
        <v>760</v>
      </c>
      <c r="L55" s="160">
        <v>264060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ht="13.35" customHeight="1" x14ac:dyDescent="0.2">
      <c r="A56" s="202">
        <v>44551</v>
      </c>
      <c r="B56" s="71" t="s">
        <v>669</v>
      </c>
      <c r="C56" s="72" t="s">
        <v>670</v>
      </c>
      <c r="D56" s="72" t="s">
        <v>130</v>
      </c>
      <c r="E56" s="195">
        <v>120</v>
      </c>
      <c r="F56" s="200">
        <v>7</v>
      </c>
      <c r="G56" s="72">
        <v>2</v>
      </c>
      <c r="H56" s="72" t="s">
        <v>588</v>
      </c>
      <c r="I56" s="81">
        <v>1</v>
      </c>
      <c r="J56" s="201">
        <v>2500</v>
      </c>
      <c r="K56" s="97">
        <v>650</v>
      </c>
      <c r="L56" s="160">
        <v>255150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ht="13.35" customHeight="1" x14ac:dyDescent="0.2">
      <c r="A57" s="202">
        <v>44551</v>
      </c>
      <c r="B57" s="71" t="s">
        <v>671</v>
      </c>
      <c r="C57" s="72" t="s">
        <v>672</v>
      </c>
      <c r="D57" s="72" t="s">
        <v>194</v>
      </c>
      <c r="E57" s="195">
        <v>1</v>
      </c>
      <c r="F57" s="200">
        <v>6</v>
      </c>
      <c r="G57" s="72">
        <v>13</v>
      </c>
      <c r="H57" s="72" t="s">
        <v>673</v>
      </c>
      <c r="I57" s="81">
        <v>1</v>
      </c>
      <c r="J57" s="201">
        <v>2342</v>
      </c>
      <c r="K57" s="97">
        <v>784</v>
      </c>
      <c r="L57" s="160">
        <v>216414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ht="13.35" customHeight="1" x14ac:dyDescent="0.2">
      <c r="A58" s="202">
        <v>44551</v>
      </c>
      <c r="B58" s="71" t="s">
        <v>674</v>
      </c>
      <c r="C58" s="72" t="s">
        <v>675</v>
      </c>
      <c r="D58" s="72" t="s">
        <v>194</v>
      </c>
      <c r="E58" s="195">
        <v>1</v>
      </c>
      <c r="F58" s="200">
        <v>7</v>
      </c>
      <c r="G58" s="72">
        <v>13</v>
      </c>
      <c r="H58" s="72" t="s">
        <v>673</v>
      </c>
      <c r="I58" s="81">
        <v>1</v>
      </c>
      <c r="J58" s="201">
        <v>1833</v>
      </c>
      <c r="K58" s="97">
        <v>491</v>
      </c>
      <c r="L58" s="160">
        <v>174900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ht="13.35" customHeight="1" x14ac:dyDescent="0.2">
      <c r="A59" s="202">
        <v>44552</v>
      </c>
      <c r="B59" s="203" t="s">
        <v>598</v>
      </c>
      <c r="C59" s="204" t="s">
        <v>599</v>
      </c>
      <c r="D59" s="204" t="s">
        <v>582</v>
      </c>
      <c r="E59" s="195" t="s">
        <v>585</v>
      </c>
      <c r="F59" s="229">
        <v>20</v>
      </c>
      <c r="G59" s="229">
        <v>18</v>
      </c>
      <c r="H59" s="204" t="s">
        <v>326</v>
      </c>
      <c r="I59" s="79">
        <v>1</v>
      </c>
      <c r="J59" s="230">
        <v>2150</v>
      </c>
      <c r="K59" s="231">
        <v>795</v>
      </c>
      <c r="L59" s="160">
        <v>194370</v>
      </c>
      <c r="M59" s="1"/>
      <c r="N59" s="1"/>
      <c r="O59" s="1"/>
      <c r="P59" s="1"/>
      <c r="Q59" s="1"/>
      <c r="R59" s="1"/>
      <c r="S59" s="1"/>
      <c r="T59" s="1"/>
      <c r="U59" s="1"/>
    </row>
    <row r="60" spans="1:21" s="2" customFormat="1" ht="13.35" customHeight="1" x14ac:dyDescent="0.2">
      <c r="A60" s="202">
        <v>44552</v>
      </c>
      <c r="B60" s="203" t="s">
        <v>600</v>
      </c>
      <c r="C60" s="242" t="s">
        <v>601</v>
      </c>
      <c r="D60" s="204" t="s">
        <v>582</v>
      </c>
      <c r="E60" s="195" t="s">
        <v>585</v>
      </c>
      <c r="F60" s="229">
        <v>17</v>
      </c>
      <c r="G60" s="229">
        <v>18</v>
      </c>
      <c r="H60" s="204" t="s">
        <v>326</v>
      </c>
      <c r="I60" s="79">
        <v>1</v>
      </c>
      <c r="J60" s="230">
        <v>2233</v>
      </c>
      <c r="K60" s="231">
        <v>963</v>
      </c>
      <c r="L60" s="160">
        <v>210936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s="2" customFormat="1" ht="13.35" customHeight="1" x14ac:dyDescent="0.2">
      <c r="A61" s="202">
        <v>44559</v>
      </c>
      <c r="B61" s="203" t="s">
        <v>709</v>
      </c>
      <c r="C61" s="204" t="s">
        <v>710</v>
      </c>
      <c r="D61" s="204" t="s">
        <v>437</v>
      </c>
      <c r="E61" s="195" t="s">
        <v>604</v>
      </c>
      <c r="F61" s="229">
        <v>5</v>
      </c>
      <c r="G61" s="229">
        <v>17</v>
      </c>
      <c r="H61" s="204" t="s">
        <v>711</v>
      </c>
      <c r="I61" s="79">
        <v>1</v>
      </c>
      <c r="J61" s="230">
        <v>1880</v>
      </c>
      <c r="K61" s="231">
        <v>715</v>
      </c>
      <c r="L61" s="160">
        <v>200000</v>
      </c>
    </row>
    <row r="62" spans="1:21" s="2" customFormat="1" ht="13.35" customHeight="1" x14ac:dyDescent="0.2">
      <c r="A62" s="202">
        <v>44560</v>
      </c>
      <c r="B62" s="203" t="s">
        <v>665</v>
      </c>
      <c r="C62" s="204" t="s">
        <v>666</v>
      </c>
      <c r="D62" s="204" t="s">
        <v>437</v>
      </c>
      <c r="E62" s="195">
        <v>2</v>
      </c>
      <c r="F62" s="229">
        <v>16</v>
      </c>
      <c r="G62" s="229">
        <v>25</v>
      </c>
      <c r="H62" s="204" t="s">
        <v>618</v>
      </c>
      <c r="I62" s="79">
        <v>1</v>
      </c>
      <c r="J62" s="230">
        <v>2239</v>
      </c>
      <c r="K62" s="231">
        <v>650</v>
      </c>
      <c r="L62" s="160">
        <v>220000</v>
      </c>
    </row>
    <row r="63" spans="1:21" s="2" customFormat="1" ht="13.35" customHeight="1" x14ac:dyDescent="0.2">
      <c r="A63" s="202">
        <v>44560</v>
      </c>
      <c r="B63" s="203" t="s">
        <v>712</v>
      </c>
      <c r="C63" s="204" t="s">
        <v>713</v>
      </c>
      <c r="D63" s="204" t="s">
        <v>662</v>
      </c>
      <c r="E63" s="195"/>
      <c r="F63" s="229">
        <v>15</v>
      </c>
      <c r="G63" s="229">
        <v>1</v>
      </c>
      <c r="H63" s="204" t="s">
        <v>198</v>
      </c>
      <c r="I63" s="79">
        <v>1</v>
      </c>
      <c r="J63" s="230">
        <v>1311</v>
      </c>
      <c r="K63" s="231">
        <v>436</v>
      </c>
      <c r="L63" s="160">
        <v>115302</v>
      </c>
    </row>
    <row r="64" spans="1:21" s="2" customFormat="1" ht="13.35" customHeight="1" x14ac:dyDescent="0.2">
      <c r="A64" s="202">
        <v>44560</v>
      </c>
      <c r="B64" s="203" t="s">
        <v>714</v>
      </c>
      <c r="C64" s="204" t="s">
        <v>715</v>
      </c>
      <c r="D64" s="204" t="s">
        <v>662</v>
      </c>
      <c r="E64" s="195"/>
      <c r="F64" s="229">
        <v>14</v>
      </c>
      <c r="G64" s="229">
        <v>1</v>
      </c>
      <c r="H64" s="204" t="s">
        <v>198</v>
      </c>
      <c r="I64" s="79">
        <v>1</v>
      </c>
      <c r="J64" s="230">
        <v>1311</v>
      </c>
      <c r="K64" s="231">
        <v>436</v>
      </c>
      <c r="L64" s="160">
        <v>150000</v>
      </c>
    </row>
    <row r="65" spans="1:13" s="2" customFormat="1" ht="13.35" customHeight="1" x14ac:dyDescent="0.2">
      <c r="A65" s="202">
        <v>44560</v>
      </c>
      <c r="B65" s="203" t="s">
        <v>716</v>
      </c>
      <c r="C65" s="204" t="s">
        <v>717</v>
      </c>
      <c r="D65" s="204" t="s">
        <v>201</v>
      </c>
      <c r="E65" s="195">
        <v>3</v>
      </c>
      <c r="F65" s="229">
        <v>2</v>
      </c>
      <c r="G65" s="229">
        <v>10</v>
      </c>
      <c r="H65" s="204" t="s">
        <v>198</v>
      </c>
      <c r="I65" s="79">
        <v>1</v>
      </c>
      <c r="J65" s="230">
        <v>2052</v>
      </c>
      <c r="K65" s="231">
        <v>427</v>
      </c>
      <c r="L65" s="160">
        <v>163614</v>
      </c>
    </row>
    <row r="66" spans="1:13" s="2" customFormat="1" ht="13.35" customHeight="1" x14ac:dyDescent="0.2">
      <c r="A66" s="202">
        <v>44560</v>
      </c>
      <c r="B66" s="203" t="s">
        <v>718</v>
      </c>
      <c r="C66" s="204" t="s">
        <v>719</v>
      </c>
      <c r="D66" s="204" t="s">
        <v>194</v>
      </c>
      <c r="E66" s="195">
        <v>1</v>
      </c>
      <c r="F66" s="229">
        <v>5</v>
      </c>
      <c r="G66" s="229">
        <v>13</v>
      </c>
      <c r="H66" s="204" t="s">
        <v>673</v>
      </c>
      <c r="I66" s="79">
        <v>1</v>
      </c>
      <c r="J66" s="230">
        <v>2102</v>
      </c>
      <c r="K66" s="231">
        <v>663</v>
      </c>
      <c r="L66" s="160">
        <v>199980</v>
      </c>
      <c r="M66" s="2" t="s">
        <v>54</v>
      </c>
    </row>
    <row r="67" spans="1:13" s="2" customFormat="1" ht="13.35" customHeight="1" x14ac:dyDescent="0.2">
      <c r="A67" s="202">
        <v>44560</v>
      </c>
      <c r="B67" s="203" t="s">
        <v>720</v>
      </c>
      <c r="C67" s="204" t="s">
        <v>721</v>
      </c>
      <c r="D67" s="204" t="s">
        <v>597</v>
      </c>
      <c r="E67" s="195">
        <v>3</v>
      </c>
      <c r="F67" s="229">
        <v>1</v>
      </c>
      <c r="G67" s="229">
        <v>21</v>
      </c>
      <c r="H67" s="204" t="s">
        <v>311</v>
      </c>
      <c r="I67" s="79">
        <v>1</v>
      </c>
      <c r="J67" s="230">
        <v>1593</v>
      </c>
      <c r="K67" s="231">
        <v>534</v>
      </c>
      <c r="L67" s="160">
        <v>153072</v>
      </c>
    </row>
    <row r="68" spans="1:13" s="2" customFormat="1" ht="13.35" customHeight="1" x14ac:dyDescent="0.2">
      <c r="A68" s="202">
        <v>44560</v>
      </c>
      <c r="B68" s="203" t="s">
        <v>722</v>
      </c>
      <c r="C68" s="204" t="s">
        <v>723</v>
      </c>
      <c r="D68" s="204" t="s">
        <v>194</v>
      </c>
      <c r="E68" s="195">
        <v>2</v>
      </c>
      <c r="F68" s="229">
        <v>6</v>
      </c>
      <c r="G68" s="229">
        <v>7</v>
      </c>
      <c r="H68" s="204" t="s">
        <v>311</v>
      </c>
      <c r="I68" s="79">
        <v>1</v>
      </c>
      <c r="J68" s="230">
        <v>1443</v>
      </c>
      <c r="K68" s="231">
        <v>413</v>
      </c>
      <c r="L68" s="160">
        <v>125642</v>
      </c>
    </row>
    <row r="69" spans="1:13" s="2" customFormat="1" ht="13.35" customHeight="1" x14ac:dyDescent="0.2">
      <c r="A69" s="202">
        <v>44560</v>
      </c>
      <c r="B69" s="203" t="s">
        <v>724</v>
      </c>
      <c r="C69" s="204" t="s">
        <v>725</v>
      </c>
      <c r="D69" s="204" t="s">
        <v>194</v>
      </c>
      <c r="E69" s="195">
        <v>2</v>
      </c>
      <c r="F69" s="229">
        <v>5</v>
      </c>
      <c r="G69" s="229">
        <v>7</v>
      </c>
      <c r="H69" s="204" t="s">
        <v>311</v>
      </c>
      <c r="I69" s="79">
        <v>1</v>
      </c>
      <c r="J69" s="230">
        <v>1835</v>
      </c>
      <c r="K69" s="231">
        <v>507</v>
      </c>
      <c r="L69" s="160">
        <v>168642</v>
      </c>
    </row>
    <row r="70" spans="1:13" s="2" customFormat="1" ht="13.35" customHeight="1" x14ac:dyDescent="0.2">
      <c r="A70" s="202">
        <v>44560</v>
      </c>
      <c r="B70" s="203" t="s">
        <v>726</v>
      </c>
      <c r="C70" s="204" t="s">
        <v>727</v>
      </c>
      <c r="D70" s="204" t="s">
        <v>593</v>
      </c>
      <c r="E70" s="195">
        <v>1</v>
      </c>
      <c r="F70" s="229">
        <v>36</v>
      </c>
      <c r="G70" s="229">
        <v>1</v>
      </c>
      <c r="H70" s="204" t="s">
        <v>311</v>
      </c>
      <c r="I70" s="79">
        <v>1</v>
      </c>
      <c r="J70" s="230">
        <v>1593</v>
      </c>
      <c r="K70" s="231">
        <v>534</v>
      </c>
      <c r="L70" s="160">
        <v>140316</v>
      </c>
    </row>
    <row r="71" spans="1:13" s="2" customFormat="1" ht="13.35" customHeight="1" x14ac:dyDescent="0.2">
      <c r="A71" s="202">
        <v>44560</v>
      </c>
      <c r="B71" s="203" t="s">
        <v>728</v>
      </c>
      <c r="C71" s="204" t="s">
        <v>729</v>
      </c>
      <c r="D71" s="204" t="s">
        <v>593</v>
      </c>
      <c r="E71" s="195">
        <v>1</v>
      </c>
      <c r="F71" s="229">
        <v>31</v>
      </c>
      <c r="G71" s="229">
        <v>1</v>
      </c>
      <c r="H71" s="204" t="s">
        <v>311</v>
      </c>
      <c r="I71" s="79">
        <v>1</v>
      </c>
      <c r="J71" s="230">
        <v>2036</v>
      </c>
      <c r="K71" s="231">
        <v>547</v>
      </c>
      <c r="L71" s="160">
        <v>185976</v>
      </c>
    </row>
    <row r="72" spans="1:13" s="2" customFormat="1" ht="13.35" customHeight="1" x14ac:dyDescent="0.2">
      <c r="A72" s="202">
        <v>44560</v>
      </c>
      <c r="B72" s="203" t="s">
        <v>730</v>
      </c>
      <c r="C72" s="204" t="s">
        <v>731</v>
      </c>
      <c r="D72" s="204" t="s">
        <v>437</v>
      </c>
      <c r="E72" s="195" t="s">
        <v>604</v>
      </c>
      <c r="F72" s="229">
        <v>13</v>
      </c>
      <c r="G72" s="229">
        <v>16</v>
      </c>
      <c r="H72" s="204" t="s">
        <v>711</v>
      </c>
      <c r="I72" s="79">
        <v>1</v>
      </c>
      <c r="J72" s="230">
        <v>1801</v>
      </c>
      <c r="K72" s="231">
        <v>670</v>
      </c>
      <c r="L72" s="160">
        <v>185000</v>
      </c>
    </row>
    <row r="73" spans="1:13" s="2" customFormat="1" ht="13.35" customHeight="1" x14ac:dyDescent="0.2">
      <c r="A73" s="202">
        <v>44561</v>
      </c>
      <c r="B73" s="203" t="s">
        <v>602</v>
      </c>
      <c r="C73" s="204" t="s">
        <v>603</v>
      </c>
      <c r="D73" s="204" t="s">
        <v>437</v>
      </c>
      <c r="E73" s="195" t="s">
        <v>604</v>
      </c>
      <c r="F73" s="229">
        <v>8</v>
      </c>
      <c r="G73" s="229">
        <v>17</v>
      </c>
      <c r="H73" s="204" t="s">
        <v>605</v>
      </c>
      <c r="I73" s="81">
        <v>1</v>
      </c>
      <c r="J73" s="201">
        <v>2104</v>
      </c>
      <c r="K73" s="312">
        <v>708</v>
      </c>
      <c r="L73" s="197">
        <v>198000</v>
      </c>
    </row>
    <row r="74" spans="1:13" s="2" customFormat="1" ht="13.35" customHeight="1" x14ac:dyDescent="0.2">
      <c r="A74" s="162"/>
      <c r="B74" s="41"/>
      <c r="C74" s="42"/>
      <c r="D74" s="43"/>
      <c r="E74" s="42"/>
      <c r="F74" s="44"/>
      <c r="G74" s="45"/>
      <c r="H74" s="32" t="s">
        <v>13</v>
      </c>
      <c r="I74" s="69">
        <f>SUM(I3:I73)</f>
        <v>71</v>
      </c>
      <c r="J74" s="22">
        <f>SUM(J3:J73)</f>
        <v>133346</v>
      </c>
      <c r="K74" s="98">
        <f>SUM(K3:K73)</f>
        <v>40550</v>
      </c>
      <c r="L74" s="163">
        <f>SUM(L3:L73)</f>
        <v>12560516</v>
      </c>
    </row>
    <row r="75" spans="1:13" s="2" customFormat="1" ht="13.35" customHeight="1" x14ac:dyDescent="0.25">
      <c r="A75" s="348" t="s">
        <v>45</v>
      </c>
      <c r="B75" s="349"/>
      <c r="C75" s="349"/>
      <c r="D75" s="35"/>
      <c r="E75" s="36"/>
      <c r="F75" s="36"/>
      <c r="G75" s="36"/>
      <c r="H75" s="37"/>
      <c r="I75" s="38"/>
      <c r="J75" s="39"/>
      <c r="K75" s="95"/>
      <c r="L75" s="236"/>
    </row>
    <row r="76" spans="1:13" s="2" customFormat="1" ht="13.35" customHeight="1" x14ac:dyDescent="0.2">
      <c r="A76" s="157" t="s">
        <v>0</v>
      </c>
      <c r="B76" s="65" t="s">
        <v>17</v>
      </c>
      <c r="C76" s="96" t="s">
        <v>2</v>
      </c>
      <c r="D76" s="96" t="s">
        <v>3</v>
      </c>
      <c r="E76" s="66" t="s">
        <v>20</v>
      </c>
      <c r="F76" s="66" t="s">
        <v>18</v>
      </c>
      <c r="G76" s="66" t="s">
        <v>5</v>
      </c>
      <c r="H76" s="96" t="s">
        <v>19</v>
      </c>
      <c r="I76" s="125" t="s">
        <v>40</v>
      </c>
      <c r="J76" s="119" t="s">
        <v>29</v>
      </c>
      <c r="K76" s="120" t="s">
        <v>30</v>
      </c>
      <c r="L76" s="158" t="s">
        <v>6</v>
      </c>
    </row>
    <row r="77" spans="1:13" s="2" customFormat="1" ht="15" customHeight="1" x14ac:dyDescent="0.2">
      <c r="A77" s="161"/>
      <c r="B77" s="71"/>
      <c r="C77" s="72"/>
      <c r="D77" s="72"/>
      <c r="E77" s="73"/>
      <c r="F77" s="200"/>
      <c r="G77" s="72"/>
      <c r="H77" s="72"/>
      <c r="I77" s="81"/>
      <c r="J77" s="75"/>
      <c r="K77" s="97"/>
      <c r="L77" s="197"/>
    </row>
    <row r="78" spans="1:13" s="2" customFormat="1" ht="15" customHeight="1" x14ac:dyDescent="0.2">
      <c r="A78" s="161"/>
      <c r="B78" s="71"/>
      <c r="C78" s="72"/>
      <c r="D78" s="72"/>
      <c r="E78" s="73"/>
      <c r="F78" s="200"/>
      <c r="G78" s="72"/>
      <c r="H78" s="72"/>
      <c r="I78" s="81"/>
      <c r="J78" s="75"/>
      <c r="K78" s="97"/>
      <c r="L78" s="197"/>
    </row>
    <row r="79" spans="1:13" s="2" customFormat="1" ht="15" customHeight="1" x14ac:dyDescent="0.2">
      <c r="A79" s="162"/>
      <c r="B79" s="41"/>
      <c r="C79" s="42"/>
      <c r="D79" s="43"/>
      <c r="E79" s="42"/>
      <c r="F79" s="44"/>
      <c r="G79" s="45"/>
      <c r="H79" s="32" t="s">
        <v>13</v>
      </c>
      <c r="I79" s="69">
        <f>SUM(I77:I78)</f>
        <v>0</v>
      </c>
      <c r="J79" s="33">
        <f>SUM(J77:J78)</f>
        <v>0</v>
      </c>
      <c r="K79" s="98">
        <f>SUM(K77:K78)</f>
        <v>0</v>
      </c>
      <c r="L79" s="163">
        <f>SUM(L77:L78)</f>
        <v>0</v>
      </c>
    </row>
    <row r="80" spans="1:13" s="2" customFormat="1" ht="15" customHeight="1" x14ac:dyDescent="0.2">
      <c r="A80" s="209"/>
      <c r="B80" s="210"/>
      <c r="C80" s="211"/>
      <c r="D80" s="212"/>
      <c r="E80" s="211"/>
      <c r="F80" s="213"/>
      <c r="G80" s="211"/>
      <c r="H80" s="214" t="s">
        <v>47</v>
      </c>
      <c r="I80" s="215">
        <f>SUM(I74,I79)</f>
        <v>71</v>
      </c>
      <c r="J80" s="216">
        <f>SUM(J74,J79)</f>
        <v>133346</v>
      </c>
      <c r="K80" s="217">
        <f>SUM(K74,K79)</f>
        <v>40550</v>
      </c>
      <c r="L80" s="218">
        <f>SUM(L74,L79)</f>
        <v>12560516</v>
      </c>
    </row>
    <row r="81" spans="1:21" s="2" customFormat="1" ht="15" customHeight="1" x14ac:dyDescent="0.25">
      <c r="A81" s="345" t="s">
        <v>33</v>
      </c>
      <c r="B81" s="346"/>
      <c r="C81" s="346"/>
      <c r="D81" s="35"/>
      <c r="E81" s="36"/>
      <c r="F81" s="36"/>
      <c r="G81" s="36"/>
      <c r="H81" s="37"/>
      <c r="I81" s="38"/>
      <c r="J81" s="35"/>
      <c r="K81" s="95"/>
      <c r="L81" s="164"/>
    </row>
    <row r="82" spans="1:21" s="2" customFormat="1" ht="15" customHeight="1" x14ac:dyDescent="0.2">
      <c r="A82" s="165" t="s">
        <v>0</v>
      </c>
      <c r="B82" s="67" t="s">
        <v>1</v>
      </c>
      <c r="C82" s="99" t="s">
        <v>2</v>
      </c>
      <c r="D82" s="99" t="s">
        <v>3</v>
      </c>
      <c r="E82" s="68" t="s">
        <v>20</v>
      </c>
      <c r="F82" s="68" t="s">
        <v>4</v>
      </c>
      <c r="G82" s="68" t="s">
        <v>5</v>
      </c>
      <c r="H82" s="99" t="s">
        <v>19</v>
      </c>
      <c r="I82" s="126" t="s">
        <v>40</v>
      </c>
      <c r="J82" s="121" t="s">
        <v>29</v>
      </c>
      <c r="K82" s="99" t="s">
        <v>30</v>
      </c>
      <c r="L82" s="166" t="s">
        <v>6</v>
      </c>
    </row>
    <row r="83" spans="1:21" s="2" customFormat="1" ht="15" customHeight="1" x14ac:dyDescent="0.2">
      <c r="A83" s="161"/>
      <c r="B83" s="71"/>
      <c r="C83" s="72"/>
      <c r="D83" s="73"/>
      <c r="E83" s="116"/>
      <c r="F83" s="116"/>
      <c r="G83" s="116"/>
      <c r="H83" s="73"/>
      <c r="I83" s="183"/>
      <c r="J83" s="185"/>
      <c r="K83" s="183"/>
      <c r="L83" s="184"/>
    </row>
    <row r="84" spans="1:21" s="2" customFormat="1" ht="15" customHeight="1" x14ac:dyDescent="0.2">
      <c r="A84" s="161"/>
      <c r="B84" s="71"/>
      <c r="C84" s="72"/>
      <c r="D84" s="73"/>
      <c r="E84" s="116"/>
      <c r="F84" s="116"/>
      <c r="G84" s="116"/>
      <c r="H84" s="73"/>
      <c r="I84" s="183"/>
      <c r="J84" s="185"/>
      <c r="K84" s="183"/>
      <c r="L84" s="184"/>
    </row>
    <row r="85" spans="1:21" s="2" customFormat="1" ht="15" customHeight="1" x14ac:dyDescent="0.2">
      <c r="A85" s="167"/>
      <c r="B85" s="103"/>
      <c r="C85" s="104"/>
      <c r="D85" s="105"/>
      <c r="E85" s="106"/>
      <c r="F85" s="106"/>
      <c r="G85" s="107"/>
      <c r="H85" s="34" t="s">
        <v>13</v>
      </c>
      <c r="I85" s="70">
        <f>SUM(I83:I84)</f>
        <v>0</v>
      </c>
      <c r="J85" s="186">
        <f>SUM(J83:J84)</f>
        <v>0</v>
      </c>
      <c r="K85" s="108">
        <f>SUM(K83:K84)</f>
        <v>0</v>
      </c>
      <c r="L85" s="168">
        <f>SUM(L83:L84)</f>
        <v>0</v>
      </c>
    </row>
    <row r="86" spans="1:21" s="2" customFormat="1" ht="15" customHeight="1" x14ac:dyDescent="0.25">
      <c r="A86" s="345" t="s">
        <v>34</v>
      </c>
      <c r="B86" s="347"/>
      <c r="C86" s="347"/>
      <c r="D86" s="35"/>
      <c r="E86" s="36"/>
      <c r="F86" s="36"/>
      <c r="G86" s="36"/>
      <c r="H86" s="37"/>
      <c r="I86" s="38"/>
      <c r="J86" s="35"/>
      <c r="K86" s="95"/>
      <c r="L86" s="164"/>
    </row>
    <row r="87" spans="1:21" s="2" customFormat="1" ht="15" customHeight="1" x14ac:dyDescent="0.2">
      <c r="A87" s="165" t="s">
        <v>0</v>
      </c>
      <c r="B87" s="67" t="s">
        <v>1</v>
      </c>
      <c r="C87" s="99" t="s">
        <v>2</v>
      </c>
      <c r="D87" s="99" t="s">
        <v>3</v>
      </c>
      <c r="E87" s="68" t="s">
        <v>20</v>
      </c>
      <c r="F87" s="68" t="s">
        <v>4</v>
      </c>
      <c r="G87" s="68" t="s">
        <v>5</v>
      </c>
      <c r="H87" s="99" t="s">
        <v>19</v>
      </c>
      <c r="I87" s="126" t="s">
        <v>40</v>
      </c>
      <c r="J87" s="99" t="s">
        <v>29</v>
      </c>
      <c r="K87" s="122" t="s">
        <v>30</v>
      </c>
      <c r="L87" s="166" t="s">
        <v>6</v>
      </c>
    </row>
    <row r="88" spans="1:21" s="2" customFormat="1" ht="15" customHeight="1" x14ac:dyDescent="0.2">
      <c r="A88" s="159"/>
      <c r="B88" s="76"/>
      <c r="C88" s="73"/>
      <c r="D88" s="73"/>
      <c r="E88" s="73"/>
      <c r="F88" s="73"/>
      <c r="G88" s="73"/>
      <c r="H88" s="73"/>
      <c r="I88" s="74"/>
      <c r="J88" s="78"/>
      <c r="K88" s="100"/>
      <c r="L88" s="197"/>
    </row>
    <row r="89" spans="1:21" s="2" customFormat="1" ht="15" customHeight="1" x14ac:dyDescent="0.2">
      <c r="A89" s="159"/>
      <c r="B89" s="76"/>
      <c r="C89" s="73"/>
      <c r="D89" s="73"/>
      <c r="E89" s="73"/>
      <c r="F89" s="73"/>
      <c r="G89" s="73"/>
      <c r="H89" s="73"/>
      <c r="I89" s="74"/>
      <c r="J89" s="78"/>
      <c r="K89" s="100"/>
      <c r="L89" s="197"/>
    </row>
    <row r="90" spans="1:21" s="2" customFormat="1" ht="15" customHeight="1" x14ac:dyDescent="0.2">
      <c r="A90" s="169"/>
      <c r="B90" s="83"/>
      <c r="C90" s="47"/>
      <c r="D90" s="48"/>
      <c r="E90" s="47"/>
      <c r="F90" s="47"/>
      <c r="G90" s="47"/>
      <c r="H90" s="21" t="s">
        <v>13</v>
      </c>
      <c r="I90" s="84">
        <f>SUM(I88:I89)</f>
        <v>0</v>
      </c>
      <c r="J90" s="22">
        <f>SUM(J88:J89)</f>
        <v>0</v>
      </c>
      <c r="K90" s="101">
        <f>SUM(K88:K89)</f>
        <v>0</v>
      </c>
      <c r="L90" s="163">
        <f>SUM(L88:L89)</f>
        <v>0</v>
      </c>
    </row>
    <row r="91" spans="1:21" s="2" customFormat="1" ht="15" customHeight="1" x14ac:dyDescent="0.25">
      <c r="A91" s="345" t="s">
        <v>35</v>
      </c>
      <c r="B91" s="347"/>
      <c r="C91" s="347"/>
      <c r="D91" s="35"/>
      <c r="E91" s="36"/>
      <c r="F91" s="36"/>
      <c r="G91" s="36"/>
      <c r="H91" s="37"/>
      <c r="I91" s="38"/>
      <c r="J91" s="35"/>
      <c r="K91" s="95"/>
      <c r="L91" s="164"/>
      <c r="M91" s="1"/>
      <c r="N91" s="1"/>
      <c r="O91" s="1"/>
      <c r="P91" s="1"/>
      <c r="Q91" s="1"/>
      <c r="R91" s="1"/>
      <c r="S91" s="1"/>
      <c r="T91" s="1"/>
      <c r="U91" s="1"/>
    </row>
    <row r="92" spans="1:21" s="2" customFormat="1" ht="15" customHeight="1" x14ac:dyDescent="0.2">
      <c r="A92" s="165" t="s">
        <v>0</v>
      </c>
      <c r="B92" s="67" t="s">
        <v>1</v>
      </c>
      <c r="C92" s="99" t="s">
        <v>2</v>
      </c>
      <c r="D92" s="99" t="s">
        <v>3</v>
      </c>
      <c r="E92" s="68" t="s">
        <v>20</v>
      </c>
      <c r="F92" s="68" t="s">
        <v>4</v>
      </c>
      <c r="G92" s="68" t="s">
        <v>5</v>
      </c>
      <c r="H92" s="99" t="s">
        <v>19</v>
      </c>
      <c r="I92" s="126" t="s">
        <v>40</v>
      </c>
      <c r="J92" s="99" t="s">
        <v>29</v>
      </c>
      <c r="K92" s="122" t="s">
        <v>30</v>
      </c>
      <c r="L92" s="166" t="s">
        <v>6</v>
      </c>
    </row>
    <row r="93" spans="1:21" s="2" customFormat="1" ht="15" customHeight="1" x14ac:dyDescent="0.2">
      <c r="A93" s="159"/>
      <c r="B93" s="76"/>
      <c r="C93" s="73"/>
      <c r="D93" s="73"/>
      <c r="E93" s="73"/>
      <c r="F93" s="73"/>
      <c r="G93" s="73"/>
      <c r="H93" s="73"/>
      <c r="I93" s="74"/>
      <c r="J93" s="78"/>
      <c r="K93" s="100"/>
      <c r="L93" s="197"/>
    </row>
    <row r="94" spans="1:21" s="2" customFormat="1" ht="15" customHeight="1" x14ac:dyDescent="0.2">
      <c r="A94" s="159"/>
      <c r="B94" s="76"/>
      <c r="C94" s="73"/>
      <c r="D94" s="73"/>
      <c r="E94" s="73"/>
      <c r="F94" s="73"/>
      <c r="G94" s="73"/>
      <c r="H94" s="73"/>
      <c r="I94" s="74"/>
      <c r="J94" s="78"/>
      <c r="K94" s="100"/>
      <c r="L94" s="197"/>
    </row>
    <row r="95" spans="1:21" s="2" customFormat="1" ht="15" customHeight="1" x14ac:dyDescent="0.2">
      <c r="A95" s="169"/>
      <c r="B95" s="83"/>
      <c r="C95" s="47"/>
      <c r="D95" s="48"/>
      <c r="E95" s="47"/>
      <c r="F95" s="47"/>
      <c r="G95" s="47"/>
      <c r="H95" s="21" t="s">
        <v>13</v>
      </c>
      <c r="I95" s="84">
        <f>SUM(I93:I94)</f>
        <v>0</v>
      </c>
      <c r="J95" s="22">
        <f>SUM(J93:J94)</f>
        <v>0</v>
      </c>
      <c r="K95" s="101">
        <f>SUM(K93:K94)</f>
        <v>0</v>
      </c>
      <c r="L95" s="163">
        <f>SUM(L93:L94)</f>
        <v>0</v>
      </c>
    </row>
    <row r="96" spans="1:21" s="2" customFormat="1" ht="15" customHeight="1" x14ac:dyDescent="0.25">
      <c r="A96" s="345" t="s">
        <v>23</v>
      </c>
      <c r="B96" s="346"/>
      <c r="C96" s="346"/>
      <c r="D96" s="40"/>
      <c r="E96" s="36"/>
      <c r="F96" s="36"/>
      <c r="G96" s="36"/>
      <c r="H96" s="37"/>
      <c r="I96" s="38"/>
      <c r="J96" s="35"/>
      <c r="K96" s="95"/>
      <c r="L96" s="164"/>
    </row>
    <row r="97" spans="1:12" s="2" customFormat="1" ht="15.75" customHeight="1" x14ac:dyDescent="0.2">
      <c r="A97" s="165" t="s">
        <v>0</v>
      </c>
      <c r="B97" s="67" t="s">
        <v>1</v>
      </c>
      <c r="C97" s="99" t="s">
        <v>2</v>
      </c>
      <c r="D97" s="99" t="s">
        <v>3</v>
      </c>
      <c r="E97" s="68" t="s">
        <v>20</v>
      </c>
      <c r="F97" s="68" t="s">
        <v>4</v>
      </c>
      <c r="G97" s="68" t="s">
        <v>5</v>
      </c>
      <c r="H97" s="99" t="s">
        <v>19</v>
      </c>
      <c r="I97" s="126" t="s">
        <v>40</v>
      </c>
      <c r="J97" s="99" t="s">
        <v>29</v>
      </c>
      <c r="K97" s="123" t="s">
        <v>30</v>
      </c>
      <c r="L97" s="170" t="s">
        <v>6</v>
      </c>
    </row>
    <row r="98" spans="1:12" s="2" customFormat="1" ht="15" customHeight="1" x14ac:dyDescent="0.2">
      <c r="A98" s="161">
        <v>44531</v>
      </c>
      <c r="B98" s="71" t="s">
        <v>158</v>
      </c>
      <c r="C98" s="72" t="s">
        <v>159</v>
      </c>
      <c r="D98" s="72" t="s">
        <v>160</v>
      </c>
      <c r="E98" s="195"/>
      <c r="F98" s="196"/>
      <c r="G98" s="196"/>
      <c r="H98" s="204" t="s">
        <v>161</v>
      </c>
      <c r="I98" s="81">
        <v>1</v>
      </c>
      <c r="J98" s="201">
        <v>704</v>
      </c>
      <c r="K98" s="97">
        <v>440</v>
      </c>
      <c r="L98" s="197">
        <v>5000</v>
      </c>
    </row>
    <row r="99" spans="1:12" s="2" customFormat="1" ht="15" customHeight="1" x14ac:dyDescent="0.2">
      <c r="A99" s="161">
        <v>44531</v>
      </c>
      <c r="B99" s="71" t="s">
        <v>162</v>
      </c>
      <c r="C99" s="72" t="s">
        <v>163</v>
      </c>
      <c r="D99" s="72" t="s">
        <v>164</v>
      </c>
      <c r="E99" s="195"/>
      <c r="F99" s="196"/>
      <c r="G99" s="196"/>
      <c r="H99" s="204" t="s">
        <v>165</v>
      </c>
      <c r="I99" s="81">
        <v>1</v>
      </c>
      <c r="J99" s="201">
        <v>0</v>
      </c>
      <c r="K99" s="97">
        <v>0</v>
      </c>
      <c r="L99" s="197">
        <v>9350</v>
      </c>
    </row>
    <row r="100" spans="1:12" s="2" customFormat="1" ht="15" customHeight="1" x14ac:dyDescent="0.2">
      <c r="A100" s="161">
        <v>44531</v>
      </c>
      <c r="B100" s="71" t="s">
        <v>166</v>
      </c>
      <c r="C100" s="72" t="s">
        <v>167</v>
      </c>
      <c r="D100" s="72" t="s">
        <v>168</v>
      </c>
      <c r="E100" s="195"/>
      <c r="F100" s="196"/>
      <c r="G100" s="196"/>
      <c r="H100" s="204" t="s">
        <v>169</v>
      </c>
      <c r="I100" s="81">
        <v>1</v>
      </c>
      <c r="J100" s="201">
        <v>0</v>
      </c>
      <c r="K100" s="97">
        <v>0</v>
      </c>
      <c r="L100" s="197">
        <v>7800</v>
      </c>
    </row>
    <row r="101" spans="1:12" s="2" customFormat="1" ht="15" customHeight="1" x14ac:dyDescent="0.2">
      <c r="A101" s="161">
        <v>44531</v>
      </c>
      <c r="B101" s="71" t="s">
        <v>170</v>
      </c>
      <c r="C101" s="72" t="s">
        <v>171</v>
      </c>
      <c r="D101" s="72" t="s">
        <v>172</v>
      </c>
      <c r="E101" s="195"/>
      <c r="F101" s="196"/>
      <c r="G101" s="196"/>
      <c r="H101" s="204" t="s">
        <v>169</v>
      </c>
      <c r="I101" s="81">
        <v>1</v>
      </c>
      <c r="J101" s="201">
        <v>0</v>
      </c>
      <c r="K101" s="97">
        <v>0</v>
      </c>
      <c r="L101" s="197">
        <v>7800</v>
      </c>
    </row>
    <row r="102" spans="1:12" s="2" customFormat="1" ht="14.25" customHeight="1" x14ac:dyDescent="0.2">
      <c r="A102" s="161">
        <v>44532</v>
      </c>
      <c r="B102" s="71" t="s">
        <v>173</v>
      </c>
      <c r="C102" s="72" t="s">
        <v>174</v>
      </c>
      <c r="D102" s="72" t="s">
        <v>175</v>
      </c>
      <c r="E102" s="195"/>
      <c r="F102" s="196"/>
      <c r="G102" s="196"/>
      <c r="H102" s="204" t="s">
        <v>176</v>
      </c>
      <c r="I102" s="81">
        <v>1</v>
      </c>
      <c r="J102" s="201">
        <v>0</v>
      </c>
      <c r="K102" s="97">
        <v>0</v>
      </c>
      <c r="L102" s="197">
        <v>11500</v>
      </c>
    </row>
    <row r="103" spans="1:12" s="2" customFormat="1" ht="15" customHeight="1" x14ac:dyDescent="0.2">
      <c r="A103" s="159">
        <v>44532</v>
      </c>
      <c r="B103" s="76" t="s">
        <v>177</v>
      </c>
      <c r="C103" s="73" t="s">
        <v>178</v>
      </c>
      <c r="D103" s="73" t="s">
        <v>179</v>
      </c>
      <c r="E103" s="73"/>
      <c r="F103" s="195"/>
      <c r="G103" s="73"/>
      <c r="H103" s="73" t="s">
        <v>180</v>
      </c>
      <c r="I103" s="79">
        <v>1</v>
      </c>
      <c r="J103" s="232">
        <v>0</v>
      </c>
      <c r="K103" s="115">
        <v>0</v>
      </c>
      <c r="L103" s="160">
        <v>540</v>
      </c>
    </row>
    <row r="104" spans="1:12" s="2" customFormat="1" ht="15" customHeight="1" x14ac:dyDescent="0.2">
      <c r="A104" s="161">
        <v>44532</v>
      </c>
      <c r="B104" s="71" t="s">
        <v>181</v>
      </c>
      <c r="C104" s="72" t="s">
        <v>182</v>
      </c>
      <c r="D104" s="72" t="s">
        <v>183</v>
      </c>
      <c r="E104" s="195"/>
      <c r="F104" s="196"/>
      <c r="G104" s="196"/>
      <c r="H104" s="204" t="s">
        <v>184</v>
      </c>
      <c r="I104" s="81">
        <v>1</v>
      </c>
      <c r="J104" s="201">
        <v>0</v>
      </c>
      <c r="K104" s="97">
        <v>0</v>
      </c>
      <c r="L104" s="160">
        <v>11999</v>
      </c>
    </row>
    <row r="105" spans="1:12" s="2" customFormat="1" ht="15" customHeight="1" x14ac:dyDescent="0.2">
      <c r="A105" s="159">
        <v>44533</v>
      </c>
      <c r="B105" s="76" t="s">
        <v>185</v>
      </c>
      <c r="C105" s="73" t="s">
        <v>186</v>
      </c>
      <c r="D105" s="73"/>
      <c r="E105" s="73"/>
      <c r="F105" s="195"/>
      <c r="G105" s="73"/>
      <c r="H105" s="73" t="s">
        <v>187</v>
      </c>
      <c r="I105" s="79">
        <v>1</v>
      </c>
      <c r="J105" s="232">
        <v>0</v>
      </c>
      <c r="K105" s="115">
        <v>0</v>
      </c>
      <c r="L105" s="160">
        <v>5886</v>
      </c>
    </row>
    <row r="106" spans="1:12" s="2" customFormat="1" ht="15" customHeight="1" x14ac:dyDescent="0.2">
      <c r="A106" s="161">
        <v>44536</v>
      </c>
      <c r="B106" s="71" t="s">
        <v>188</v>
      </c>
      <c r="C106" s="72" t="s">
        <v>189</v>
      </c>
      <c r="D106" s="72" t="s">
        <v>190</v>
      </c>
      <c r="E106" s="195"/>
      <c r="F106" s="196"/>
      <c r="G106" s="196"/>
      <c r="H106" s="204" t="s">
        <v>191</v>
      </c>
      <c r="I106" s="81">
        <v>1</v>
      </c>
      <c r="J106" s="201">
        <v>0</v>
      </c>
      <c r="K106" s="97">
        <v>0</v>
      </c>
      <c r="L106" s="197">
        <v>2000</v>
      </c>
    </row>
    <row r="107" spans="1:12" s="2" customFormat="1" ht="15" customHeight="1" x14ac:dyDescent="0.2">
      <c r="A107" s="161">
        <v>44536</v>
      </c>
      <c r="B107" s="71" t="s">
        <v>204</v>
      </c>
      <c r="C107" s="72" t="s">
        <v>205</v>
      </c>
      <c r="D107" s="72"/>
      <c r="E107" s="195"/>
      <c r="F107" s="196"/>
      <c r="G107" s="196"/>
      <c r="H107" s="204" t="s">
        <v>206</v>
      </c>
      <c r="I107" s="81">
        <v>1</v>
      </c>
      <c r="J107" s="201">
        <v>0</v>
      </c>
      <c r="K107" s="97">
        <v>0</v>
      </c>
      <c r="L107" s="160">
        <v>50195</v>
      </c>
    </row>
    <row r="108" spans="1:12" s="2" customFormat="1" ht="15" customHeight="1" x14ac:dyDescent="0.2">
      <c r="A108" s="161">
        <v>44537</v>
      </c>
      <c r="B108" s="71" t="s">
        <v>293</v>
      </c>
      <c r="C108" s="72" t="s">
        <v>294</v>
      </c>
      <c r="D108" s="72" t="s">
        <v>295</v>
      </c>
      <c r="E108" s="195"/>
      <c r="F108" s="196"/>
      <c r="G108" s="196"/>
      <c r="H108" s="204" t="s">
        <v>296</v>
      </c>
      <c r="I108" s="81">
        <v>1</v>
      </c>
      <c r="J108" s="201">
        <v>0</v>
      </c>
      <c r="K108" s="97">
        <v>0</v>
      </c>
      <c r="L108" s="197">
        <v>10747</v>
      </c>
    </row>
    <row r="109" spans="1:12" s="2" customFormat="1" ht="15" customHeight="1" x14ac:dyDescent="0.2">
      <c r="A109" s="159">
        <v>44537</v>
      </c>
      <c r="B109" s="76" t="s">
        <v>303</v>
      </c>
      <c r="C109" s="73" t="s">
        <v>304</v>
      </c>
      <c r="D109" s="73" t="s">
        <v>130</v>
      </c>
      <c r="E109" s="73"/>
      <c r="F109" s="195"/>
      <c r="G109" s="73"/>
      <c r="H109" s="73" t="s">
        <v>305</v>
      </c>
      <c r="I109" s="79">
        <v>1</v>
      </c>
      <c r="J109" s="232">
        <v>0</v>
      </c>
      <c r="K109" s="115">
        <v>0</v>
      </c>
      <c r="L109" s="160">
        <v>14234</v>
      </c>
    </row>
    <row r="110" spans="1:12" s="2" customFormat="1" ht="15" customHeight="1" x14ac:dyDescent="0.2">
      <c r="A110" s="161">
        <v>44537</v>
      </c>
      <c r="B110" s="71" t="s">
        <v>306</v>
      </c>
      <c r="C110" s="72" t="s">
        <v>307</v>
      </c>
      <c r="D110" s="72" t="s">
        <v>308</v>
      </c>
      <c r="E110" s="195"/>
      <c r="F110" s="196"/>
      <c r="G110" s="196"/>
      <c r="H110" s="204" t="s">
        <v>169</v>
      </c>
      <c r="I110" s="81">
        <v>1</v>
      </c>
      <c r="J110" s="201">
        <v>0</v>
      </c>
      <c r="K110" s="97">
        <v>0</v>
      </c>
      <c r="L110" s="197">
        <v>18000</v>
      </c>
    </row>
    <row r="111" spans="1:12" s="2" customFormat="1" ht="15" customHeight="1" x14ac:dyDescent="0.2">
      <c r="A111" s="161">
        <v>44538</v>
      </c>
      <c r="B111" s="71" t="s">
        <v>297</v>
      </c>
      <c r="C111" s="72" t="s">
        <v>298</v>
      </c>
      <c r="D111" s="72" t="s">
        <v>164</v>
      </c>
      <c r="E111" s="195"/>
      <c r="F111" s="196"/>
      <c r="G111" s="196"/>
      <c r="H111" s="204" t="s">
        <v>299</v>
      </c>
      <c r="I111" s="81">
        <v>1</v>
      </c>
      <c r="J111" s="201">
        <v>0</v>
      </c>
      <c r="K111" s="97">
        <v>0</v>
      </c>
      <c r="L111" s="197">
        <v>5500</v>
      </c>
    </row>
    <row r="112" spans="1:12" s="2" customFormat="1" ht="15" customHeight="1" x14ac:dyDescent="0.2">
      <c r="A112" s="161">
        <v>44538</v>
      </c>
      <c r="B112" s="71" t="s">
        <v>300</v>
      </c>
      <c r="C112" s="72" t="s">
        <v>301</v>
      </c>
      <c r="D112" s="72" t="s">
        <v>302</v>
      </c>
      <c r="E112" s="195"/>
      <c r="F112" s="196"/>
      <c r="G112" s="196"/>
      <c r="H112" s="204" t="s">
        <v>299</v>
      </c>
      <c r="I112" s="81">
        <v>1</v>
      </c>
      <c r="J112" s="201">
        <v>0</v>
      </c>
      <c r="K112" s="97">
        <v>0</v>
      </c>
      <c r="L112" s="197">
        <v>5450</v>
      </c>
    </row>
    <row r="113" spans="1:12" s="2" customFormat="1" ht="15" customHeight="1" x14ac:dyDescent="0.2">
      <c r="A113" s="161">
        <v>44540</v>
      </c>
      <c r="B113" s="71" t="s">
        <v>309</v>
      </c>
      <c r="C113" s="72" t="s">
        <v>310</v>
      </c>
      <c r="D113" s="72"/>
      <c r="E113" s="195"/>
      <c r="F113" s="196"/>
      <c r="G113" s="196"/>
      <c r="H113" s="204" t="s">
        <v>311</v>
      </c>
      <c r="I113" s="81">
        <v>1</v>
      </c>
      <c r="J113" s="201">
        <v>0</v>
      </c>
      <c r="K113" s="97">
        <v>0</v>
      </c>
      <c r="L113" s="197">
        <v>0</v>
      </c>
    </row>
    <row r="114" spans="1:12" s="2" customFormat="1" ht="15" customHeight="1" x14ac:dyDescent="0.2">
      <c r="A114" s="161">
        <v>44540</v>
      </c>
      <c r="B114" s="71" t="s">
        <v>312</v>
      </c>
      <c r="C114" s="72" t="s">
        <v>313</v>
      </c>
      <c r="D114" s="72"/>
      <c r="E114" s="195"/>
      <c r="F114" s="196"/>
      <c r="G114" s="196"/>
      <c r="H114" s="204" t="s">
        <v>314</v>
      </c>
      <c r="I114" s="81">
        <v>1</v>
      </c>
      <c r="J114" s="201">
        <v>0</v>
      </c>
      <c r="K114" s="97">
        <v>0</v>
      </c>
      <c r="L114" s="197">
        <v>5800</v>
      </c>
    </row>
    <row r="115" spans="1:12" s="2" customFormat="1" ht="15" customHeight="1" x14ac:dyDescent="0.2">
      <c r="A115" s="303">
        <v>44540</v>
      </c>
      <c r="B115" s="71" t="s">
        <v>322</v>
      </c>
      <c r="C115" s="72" t="s">
        <v>323</v>
      </c>
      <c r="D115" s="72" t="s">
        <v>183</v>
      </c>
      <c r="E115" s="195"/>
      <c r="F115" s="196"/>
      <c r="G115" s="196"/>
      <c r="H115" s="204" t="s">
        <v>161</v>
      </c>
      <c r="I115" s="81">
        <v>1</v>
      </c>
      <c r="J115" s="75">
        <v>1525</v>
      </c>
      <c r="K115" s="97">
        <v>49</v>
      </c>
      <c r="L115" s="197">
        <v>7600</v>
      </c>
    </row>
    <row r="116" spans="1:12" s="2" customFormat="1" ht="15" customHeight="1" x14ac:dyDescent="0.2">
      <c r="A116" s="161">
        <v>44540</v>
      </c>
      <c r="B116" s="71" t="s">
        <v>324</v>
      </c>
      <c r="C116" s="72" t="s">
        <v>325</v>
      </c>
      <c r="D116" s="72"/>
      <c r="E116" s="195"/>
      <c r="F116" s="196"/>
      <c r="G116" s="196"/>
      <c r="H116" s="204" t="s">
        <v>326</v>
      </c>
      <c r="I116" s="81">
        <v>1</v>
      </c>
      <c r="J116" s="201">
        <v>0</v>
      </c>
      <c r="K116" s="97">
        <v>0</v>
      </c>
      <c r="L116" s="197">
        <v>0</v>
      </c>
    </row>
    <row r="117" spans="1:12" s="2" customFormat="1" ht="15" customHeight="1" x14ac:dyDescent="0.2">
      <c r="A117" s="161">
        <v>44540</v>
      </c>
      <c r="B117" s="71" t="s">
        <v>327</v>
      </c>
      <c r="C117" s="72" t="s">
        <v>328</v>
      </c>
      <c r="D117" s="72" t="s">
        <v>329</v>
      </c>
      <c r="E117" s="195"/>
      <c r="F117" s="196"/>
      <c r="G117" s="196"/>
      <c r="H117" s="204" t="s">
        <v>330</v>
      </c>
      <c r="I117" s="81">
        <v>1</v>
      </c>
      <c r="J117" s="201">
        <v>0</v>
      </c>
      <c r="K117" s="97">
        <v>0</v>
      </c>
      <c r="L117" s="197">
        <v>11288</v>
      </c>
    </row>
    <row r="118" spans="1:12" s="2" customFormat="1" ht="15" customHeight="1" x14ac:dyDescent="0.2">
      <c r="A118" s="161">
        <v>44540</v>
      </c>
      <c r="B118" s="71" t="s">
        <v>331</v>
      </c>
      <c r="C118" s="72" t="s">
        <v>332</v>
      </c>
      <c r="D118" s="72" t="s">
        <v>333</v>
      </c>
      <c r="E118" s="195"/>
      <c r="F118" s="196"/>
      <c r="G118" s="196"/>
      <c r="H118" s="204" t="s">
        <v>284</v>
      </c>
      <c r="I118" s="81">
        <v>1</v>
      </c>
      <c r="J118" s="201">
        <v>0</v>
      </c>
      <c r="K118" s="97">
        <v>0</v>
      </c>
      <c r="L118" s="197">
        <v>25164</v>
      </c>
    </row>
    <row r="119" spans="1:12" s="2" customFormat="1" ht="15" customHeight="1" x14ac:dyDescent="0.2">
      <c r="A119" s="161">
        <v>44543</v>
      </c>
      <c r="B119" s="71" t="s">
        <v>315</v>
      </c>
      <c r="C119" s="72" t="s">
        <v>316</v>
      </c>
      <c r="D119" s="72" t="s">
        <v>317</v>
      </c>
      <c r="E119" s="195"/>
      <c r="F119" s="196"/>
      <c r="G119" s="196"/>
      <c r="H119" s="204" t="s">
        <v>318</v>
      </c>
      <c r="I119" s="81">
        <v>1</v>
      </c>
      <c r="J119" s="201">
        <v>0</v>
      </c>
      <c r="K119" s="97">
        <v>0</v>
      </c>
      <c r="L119" s="197">
        <v>1700</v>
      </c>
    </row>
    <row r="120" spans="1:12" s="2" customFormat="1" ht="15" customHeight="1" x14ac:dyDescent="0.2">
      <c r="A120" s="161">
        <v>44543</v>
      </c>
      <c r="B120" s="71" t="s">
        <v>319</v>
      </c>
      <c r="C120" s="72" t="s">
        <v>320</v>
      </c>
      <c r="D120" s="72" t="s">
        <v>242</v>
      </c>
      <c r="E120" s="195"/>
      <c r="F120" s="196"/>
      <c r="G120" s="196"/>
      <c r="H120" s="204" t="s">
        <v>321</v>
      </c>
      <c r="I120" s="81">
        <v>1</v>
      </c>
      <c r="J120" s="201">
        <v>0</v>
      </c>
      <c r="K120" s="97">
        <v>0</v>
      </c>
      <c r="L120" s="197">
        <v>2000</v>
      </c>
    </row>
    <row r="121" spans="1:12" s="2" customFormat="1" ht="15" customHeight="1" x14ac:dyDescent="0.2">
      <c r="A121" s="161">
        <v>44544</v>
      </c>
      <c r="B121" s="71" t="s">
        <v>232</v>
      </c>
      <c r="C121" s="72" t="s">
        <v>233</v>
      </c>
      <c r="D121" s="72" t="s">
        <v>234</v>
      </c>
      <c r="E121" s="195"/>
      <c r="F121" s="196"/>
      <c r="G121" s="196"/>
      <c r="H121" s="204" t="s">
        <v>235</v>
      </c>
      <c r="I121" s="81">
        <v>1</v>
      </c>
      <c r="J121" s="201">
        <v>0</v>
      </c>
      <c r="K121" s="97">
        <v>0</v>
      </c>
      <c r="L121" s="197">
        <v>15685</v>
      </c>
    </row>
    <row r="122" spans="1:12" s="2" customFormat="1" ht="15" customHeight="1" x14ac:dyDescent="0.2">
      <c r="A122" s="161">
        <v>44544</v>
      </c>
      <c r="B122" s="71" t="s">
        <v>236</v>
      </c>
      <c r="C122" s="72" t="s">
        <v>237</v>
      </c>
      <c r="D122" s="72" t="s">
        <v>238</v>
      </c>
      <c r="E122" s="195"/>
      <c r="F122" s="196"/>
      <c r="G122" s="196"/>
      <c r="H122" s="204" t="s">
        <v>239</v>
      </c>
      <c r="I122" s="81">
        <v>1</v>
      </c>
      <c r="J122" s="75">
        <v>0</v>
      </c>
      <c r="K122" s="97">
        <v>0</v>
      </c>
      <c r="L122" s="160">
        <v>12000</v>
      </c>
    </row>
    <row r="123" spans="1:12" s="2" customFormat="1" ht="15" customHeight="1" x14ac:dyDescent="0.2">
      <c r="A123" s="161">
        <v>44544</v>
      </c>
      <c r="B123" s="71" t="s">
        <v>334</v>
      </c>
      <c r="C123" s="72" t="s">
        <v>335</v>
      </c>
      <c r="D123" s="72" t="s">
        <v>336</v>
      </c>
      <c r="E123" s="195"/>
      <c r="F123" s="196"/>
      <c r="G123" s="196"/>
      <c r="H123" s="204" t="s">
        <v>337</v>
      </c>
      <c r="I123" s="81">
        <v>1</v>
      </c>
      <c r="J123" s="201">
        <v>850</v>
      </c>
      <c r="K123" s="97">
        <v>0</v>
      </c>
      <c r="L123" s="197">
        <v>12000</v>
      </c>
    </row>
    <row r="124" spans="1:12" s="2" customFormat="1" ht="15" customHeight="1" x14ac:dyDescent="0.2">
      <c r="A124" s="161">
        <v>44546</v>
      </c>
      <c r="B124" s="71" t="s">
        <v>243</v>
      </c>
      <c r="C124" s="72" t="s">
        <v>244</v>
      </c>
      <c r="D124" s="72" t="s">
        <v>245</v>
      </c>
      <c r="E124" s="195"/>
      <c r="F124" s="196"/>
      <c r="G124" s="196"/>
      <c r="H124" s="204" t="s">
        <v>246</v>
      </c>
      <c r="I124" s="81">
        <v>1</v>
      </c>
      <c r="J124" s="201">
        <v>0</v>
      </c>
      <c r="K124" s="97">
        <v>0</v>
      </c>
      <c r="L124" s="197">
        <v>7500</v>
      </c>
    </row>
    <row r="125" spans="1:12" s="2" customFormat="1" ht="15" customHeight="1" x14ac:dyDescent="0.2">
      <c r="A125" s="159">
        <v>44546</v>
      </c>
      <c r="B125" s="76" t="s">
        <v>247</v>
      </c>
      <c r="C125" s="73" t="s">
        <v>248</v>
      </c>
      <c r="D125" s="73" t="s">
        <v>249</v>
      </c>
      <c r="E125" s="73"/>
      <c r="F125" s="195"/>
      <c r="G125" s="73"/>
      <c r="H125" s="73" t="s">
        <v>250</v>
      </c>
      <c r="I125" s="79">
        <v>1</v>
      </c>
      <c r="J125" s="232">
        <v>0</v>
      </c>
      <c r="K125" s="115">
        <v>0</v>
      </c>
      <c r="L125" s="160">
        <v>9000</v>
      </c>
    </row>
    <row r="126" spans="1:12" s="2" customFormat="1" ht="15" customHeight="1" x14ac:dyDescent="0.2">
      <c r="A126" s="161">
        <v>44546</v>
      </c>
      <c r="B126" s="71" t="s">
        <v>251</v>
      </c>
      <c r="C126" s="72" t="s">
        <v>252</v>
      </c>
      <c r="D126" s="72"/>
      <c r="E126" s="195"/>
      <c r="F126" s="196"/>
      <c r="G126" s="196"/>
      <c r="H126" s="204" t="s">
        <v>169</v>
      </c>
      <c r="I126" s="81">
        <v>1</v>
      </c>
      <c r="J126" s="201">
        <v>0</v>
      </c>
      <c r="K126" s="97">
        <v>0</v>
      </c>
      <c r="L126" s="197">
        <v>6300</v>
      </c>
    </row>
    <row r="127" spans="1:12" s="2" customFormat="1" ht="15" customHeight="1" x14ac:dyDescent="0.2">
      <c r="A127" s="161">
        <v>44547</v>
      </c>
      <c r="B127" s="71" t="s">
        <v>240</v>
      </c>
      <c r="C127" s="72" t="s">
        <v>241</v>
      </c>
      <c r="D127" s="72" t="s">
        <v>242</v>
      </c>
      <c r="E127" s="195"/>
      <c r="F127" s="196"/>
      <c r="G127" s="196"/>
      <c r="H127" s="204" t="s">
        <v>242</v>
      </c>
      <c r="I127" s="81">
        <v>1</v>
      </c>
      <c r="J127" s="201">
        <v>0</v>
      </c>
      <c r="K127" s="97">
        <v>0</v>
      </c>
      <c r="L127" s="197">
        <v>2000</v>
      </c>
    </row>
    <row r="128" spans="1:12" s="2" customFormat="1" ht="15" customHeight="1" x14ac:dyDescent="0.2">
      <c r="A128" s="202">
        <v>44547</v>
      </c>
      <c r="B128" s="203" t="s">
        <v>253</v>
      </c>
      <c r="C128" s="204" t="s">
        <v>254</v>
      </c>
      <c r="D128" s="204" t="s">
        <v>255</v>
      </c>
      <c r="E128" s="195"/>
      <c r="F128" s="229"/>
      <c r="G128" s="229"/>
      <c r="H128" s="204" t="s">
        <v>256</v>
      </c>
      <c r="I128" s="79">
        <v>1</v>
      </c>
      <c r="J128" s="230">
        <v>0</v>
      </c>
      <c r="K128" s="231">
        <v>0</v>
      </c>
      <c r="L128" s="160">
        <v>17020</v>
      </c>
    </row>
    <row r="129" spans="1:12" s="2" customFormat="1" ht="15" customHeight="1" x14ac:dyDescent="0.2">
      <c r="A129" s="161">
        <v>44547</v>
      </c>
      <c r="B129" s="71" t="s">
        <v>257</v>
      </c>
      <c r="C129" s="72" t="s">
        <v>258</v>
      </c>
      <c r="D129" s="72"/>
      <c r="E129" s="195"/>
      <c r="F129" s="196"/>
      <c r="G129" s="196"/>
      <c r="H129" s="204" t="s">
        <v>256</v>
      </c>
      <c r="I129" s="81">
        <v>1</v>
      </c>
      <c r="J129" s="201">
        <v>0</v>
      </c>
      <c r="K129" s="97">
        <v>0</v>
      </c>
      <c r="L129" s="197">
        <v>13320</v>
      </c>
    </row>
    <row r="130" spans="1:12" s="2" customFormat="1" ht="15" customHeight="1" x14ac:dyDescent="0.2">
      <c r="A130" s="161">
        <v>44547</v>
      </c>
      <c r="B130" s="71" t="s">
        <v>259</v>
      </c>
      <c r="C130" s="72" t="s">
        <v>260</v>
      </c>
      <c r="D130" s="72" t="s">
        <v>261</v>
      </c>
      <c r="E130" s="195"/>
      <c r="F130" s="196"/>
      <c r="G130" s="196"/>
      <c r="H130" s="204" t="s">
        <v>169</v>
      </c>
      <c r="I130" s="81">
        <v>1</v>
      </c>
      <c r="J130" s="201">
        <v>0</v>
      </c>
      <c r="K130" s="97">
        <v>0</v>
      </c>
      <c r="L130" s="197">
        <v>6000</v>
      </c>
    </row>
    <row r="131" spans="1:12" s="2" customFormat="1" ht="15" customHeight="1" x14ac:dyDescent="0.2">
      <c r="A131" s="161">
        <v>44547</v>
      </c>
      <c r="B131" s="71" t="s">
        <v>262</v>
      </c>
      <c r="C131" s="72" t="s">
        <v>263</v>
      </c>
      <c r="D131" s="72" t="s">
        <v>261</v>
      </c>
      <c r="E131" s="195"/>
      <c r="F131" s="196"/>
      <c r="G131" s="196"/>
      <c r="H131" s="204" t="s">
        <v>169</v>
      </c>
      <c r="I131" s="81">
        <v>1</v>
      </c>
      <c r="J131" s="201">
        <v>0</v>
      </c>
      <c r="K131" s="97">
        <v>0</v>
      </c>
      <c r="L131" s="197">
        <v>6000</v>
      </c>
    </row>
    <row r="132" spans="1:12" s="2" customFormat="1" ht="15" customHeight="1" x14ac:dyDescent="0.2">
      <c r="A132" s="161">
        <v>44547</v>
      </c>
      <c r="B132" s="71" t="s">
        <v>264</v>
      </c>
      <c r="C132" s="72" t="s">
        <v>265</v>
      </c>
      <c r="D132" s="72" t="s">
        <v>261</v>
      </c>
      <c r="E132" s="195"/>
      <c r="F132" s="196"/>
      <c r="G132" s="196"/>
      <c r="H132" s="204" t="s">
        <v>169</v>
      </c>
      <c r="I132" s="81">
        <v>1</v>
      </c>
      <c r="J132" s="201">
        <v>0</v>
      </c>
      <c r="K132" s="97">
        <v>0</v>
      </c>
      <c r="L132" s="197">
        <v>6700</v>
      </c>
    </row>
    <row r="133" spans="1:12" s="2" customFormat="1" ht="15" customHeight="1" x14ac:dyDescent="0.2">
      <c r="A133" s="161">
        <v>44547</v>
      </c>
      <c r="B133" s="71" t="s">
        <v>266</v>
      </c>
      <c r="C133" s="72" t="s">
        <v>267</v>
      </c>
      <c r="D133" s="72" t="s">
        <v>268</v>
      </c>
      <c r="E133" s="195"/>
      <c r="F133" s="196"/>
      <c r="G133" s="196"/>
      <c r="H133" s="204" t="s">
        <v>169</v>
      </c>
      <c r="I133" s="81">
        <v>1</v>
      </c>
      <c r="J133" s="201">
        <v>0</v>
      </c>
      <c r="K133" s="97">
        <v>0</v>
      </c>
      <c r="L133" s="197">
        <v>7600</v>
      </c>
    </row>
    <row r="134" spans="1:12" s="2" customFormat="1" ht="15" customHeight="1" x14ac:dyDescent="0.2">
      <c r="A134" s="161">
        <v>44547</v>
      </c>
      <c r="B134" s="71" t="s">
        <v>269</v>
      </c>
      <c r="C134" s="72" t="s">
        <v>270</v>
      </c>
      <c r="D134" s="72" t="s">
        <v>271</v>
      </c>
      <c r="E134" s="195"/>
      <c r="F134" s="196"/>
      <c r="G134" s="196"/>
      <c r="H134" s="204" t="s">
        <v>169</v>
      </c>
      <c r="I134" s="81">
        <v>1</v>
      </c>
      <c r="J134" s="201">
        <v>0</v>
      </c>
      <c r="K134" s="97">
        <v>0</v>
      </c>
      <c r="L134" s="197">
        <v>7700</v>
      </c>
    </row>
    <row r="135" spans="1:12" s="2" customFormat="1" ht="15" customHeight="1" x14ac:dyDescent="0.2">
      <c r="A135" s="161">
        <v>44547</v>
      </c>
      <c r="B135" s="71" t="s">
        <v>272</v>
      </c>
      <c r="C135" s="72" t="s">
        <v>133</v>
      </c>
      <c r="D135" s="72"/>
      <c r="E135" s="195"/>
      <c r="F135" s="196"/>
      <c r="G135" s="196"/>
      <c r="H135" s="204" t="s">
        <v>273</v>
      </c>
      <c r="I135" s="81">
        <v>1</v>
      </c>
      <c r="J135" s="201">
        <v>0</v>
      </c>
      <c r="K135" s="97">
        <v>0</v>
      </c>
      <c r="L135" s="197">
        <v>400</v>
      </c>
    </row>
    <row r="136" spans="1:12" s="2" customFormat="1" ht="15" customHeight="1" x14ac:dyDescent="0.2">
      <c r="A136" s="161">
        <v>44547</v>
      </c>
      <c r="B136" s="71" t="s">
        <v>274</v>
      </c>
      <c r="C136" s="72" t="s">
        <v>275</v>
      </c>
      <c r="D136" s="72" t="s">
        <v>276</v>
      </c>
      <c r="E136" s="195"/>
      <c r="F136" s="196"/>
      <c r="G136" s="196"/>
      <c r="H136" s="204" t="s">
        <v>277</v>
      </c>
      <c r="I136" s="81">
        <v>1</v>
      </c>
      <c r="J136" s="201">
        <v>0</v>
      </c>
      <c r="K136" s="97">
        <v>0</v>
      </c>
      <c r="L136" s="197">
        <v>8000</v>
      </c>
    </row>
    <row r="137" spans="1:12" s="2" customFormat="1" ht="15" customHeight="1" x14ac:dyDescent="0.2">
      <c r="A137" s="161">
        <v>44547</v>
      </c>
      <c r="B137" s="71" t="s">
        <v>278</v>
      </c>
      <c r="C137" s="72" t="s">
        <v>279</v>
      </c>
      <c r="D137" s="72" t="s">
        <v>214</v>
      </c>
      <c r="E137" s="195"/>
      <c r="F137" s="196"/>
      <c r="G137" s="196"/>
      <c r="H137" s="204" t="s">
        <v>206</v>
      </c>
      <c r="I137" s="81">
        <v>1</v>
      </c>
      <c r="J137" s="201">
        <v>0</v>
      </c>
      <c r="K137" s="97">
        <v>0</v>
      </c>
      <c r="L137" s="197">
        <v>29779</v>
      </c>
    </row>
    <row r="138" spans="1:12" s="2" customFormat="1" ht="15" customHeight="1" x14ac:dyDescent="0.2">
      <c r="A138" s="202">
        <v>44551</v>
      </c>
      <c r="B138" s="71" t="s">
        <v>212</v>
      </c>
      <c r="C138" s="72" t="s">
        <v>213</v>
      </c>
      <c r="D138" s="72" t="s">
        <v>214</v>
      </c>
      <c r="E138" s="195"/>
      <c r="F138" s="196"/>
      <c r="G138" s="196"/>
      <c r="H138" s="204" t="s">
        <v>215</v>
      </c>
      <c r="I138" s="81">
        <v>1</v>
      </c>
      <c r="J138" s="201">
        <v>0</v>
      </c>
      <c r="K138" s="97">
        <v>0</v>
      </c>
      <c r="L138" s="197">
        <v>16625</v>
      </c>
    </row>
    <row r="139" spans="1:12" s="2" customFormat="1" ht="15" customHeight="1" x14ac:dyDescent="0.2">
      <c r="A139" s="161">
        <v>44551</v>
      </c>
      <c r="B139" s="71" t="s">
        <v>280</v>
      </c>
      <c r="C139" s="72" t="s">
        <v>281</v>
      </c>
      <c r="D139" s="72"/>
      <c r="E139" s="195"/>
      <c r="F139" s="196"/>
      <c r="G139" s="196"/>
      <c r="H139" s="204" t="s">
        <v>206</v>
      </c>
      <c r="I139" s="81">
        <v>1</v>
      </c>
      <c r="J139" s="201">
        <v>0</v>
      </c>
      <c r="K139" s="97">
        <v>0</v>
      </c>
      <c r="L139" s="197">
        <v>46652</v>
      </c>
    </row>
    <row r="140" spans="1:12" s="2" customFormat="1" ht="15" customHeight="1" x14ac:dyDescent="0.2">
      <c r="A140" s="161">
        <v>44551</v>
      </c>
      <c r="B140" s="71" t="s">
        <v>282</v>
      </c>
      <c r="C140" s="72" t="s">
        <v>283</v>
      </c>
      <c r="D140" s="72"/>
      <c r="E140" s="195"/>
      <c r="F140" s="196"/>
      <c r="G140" s="196"/>
      <c r="H140" s="204" t="s">
        <v>284</v>
      </c>
      <c r="I140" s="81">
        <v>1</v>
      </c>
      <c r="J140" s="201">
        <v>0</v>
      </c>
      <c r="K140" s="97">
        <v>0</v>
      </c>
      <c r="L140" s="197">
        <v>14462</v>
      </c>
    </row>
    <row r="141" spans="1:12" s="2" customFormat="1" ht="15" customHeight="1" x14ac:dyDescent="0.2">
      <c r="A141" s="161">
        <v>44551</v>
      </c>
      <c r="B141" s="71" t="s">
        <v>285</v>
      </c>
      <c r="C141" s="72" t="s">
        <v>286</v>
      </c>
      <c r="D141" s="72" t="s">
        <v>287</v>
      </c>
      <c r="E141" s="195"/>
      <c r="F141" s="196"/>
      <c r="G141" s="196"/>
      <c r="H141" s="204" t="s">
        <v>288</v>
      </c>
      <c r="I141" s="81">
        <v>1</v>
      </c>
      <c r="J141" s="201">
        <v>1280</v>
      </c>
      <c r="K141" s="97">
        <v>256</v>
      </c>
      <c r="L141" s="197">
        <v>75000</v>
      </c>
    </row>
    <row r="142" spans="1:12" s="2" customFormat="1" ht="15" customHeight="1" x14ac:dyDescent="0.2">
      <c r="A142" s="161">
        <v>44551</v>
      </c>
      <c r="B142" s="71" t="s">
        <v>289</v>
      </c>
      <c r="C142" s="72" t="s">
        <v>290</v>
      </c>
      <c r="D142" s="72" t="s">
        <v>291</v>
      </c>
      <c r="E142" s="195"/>
      <c r="F142" s="196"/>
      <c r="G142" s="196"/>
      <c r="H142" s="204" t="s">
        <v>292</v>
      </c>
      <c r="I142" s="81">
        <v>1</v>
      </c>
      <c r="J142" s="201">
        <v>0</v>
      </c>
      <c r="K142" s="97">
        <v>0</v>
      </c>
      <c r="L142" s="197">
        <v>25000</v>
      </c>
    </row>
    <row r="143" spans="1:12" s="2" customFormat="1" ht="15" customHeight="1" x14ac:dyDescent="0.2">
      <c r="A143" s="161">
        <v>44552</v>
      </c>
      <c r="B143" s="71" t="s">
        <v>226</v>
      </c>
      <c r="C143" s="72" t="s">
        <v>227</v>
      </c>
      <c r="D143" s="72" t="s">
        <v>228</v>
      </c>
      <c r="E143" s="195"/>
      <c r="F143" s="196"/>
      <c r="G143" s="196"/>
      <c r="H143" s="204" t="s">
        <v>229</v>
      </c>
      <c r="I143" s="81">
        <v>1</v>
      </c>
      <c r="J143" s="201">
        <v>0</v>
      </c>
      <c r="K143" s="97">
        <v>0</v>
      </c>
      <c r="L143" s="197">
        <v>140000</v>
      </c>
    </row>
    <row r="144" spans="1:12" s="2" customFormat="1" ht="15" customHeight="1" x14ac:dyDescent="0.2">
      <c r="A144" s="161">
        <v>44552</v>
      </c>
      <c r="B144" s="71" t="s">
        <v>230</v>
      </c>
      <c r="C144" s="72" t="s">
        <v>231</v>
      </c>
      <c r="D144" s="72"/>
      <c r="E144" s="195"/>
      <c r="F144" s="196"/>
      <c r="G144" s="196"/>
      <c r="H144" s="204" t="s">
        <v>206</v>
      </c>
      <c r="I144" s="81">
        <v>1</v>
      </c>
      <c r="J144" s="201">
        <v>0</v>
      </c>
      <c r="K144" s="97">
        <v>0</v>
      </c>
      <c r="L144" s="197">
        <v>34386</v>
      </c>
    </row>
    <row r="145" spans="1:12" s="2" customFormat="1" ht="15" customHeight="1" x14ac:dyDescent="0.2">
      <c r="A145" s="161">
        <v>44552</v>
      </c>
      <c r="B145" s="71" t="s">
        <v>450</v>
      </c>
      <c r="C145" s="72" t="s">
        <v>451</v>
      </c>
      <c r="D145" s="72"/>
      <c r="E145" s="195"/>
      <c r="F145" s="196"/>
      <c r="G145" s="196"/>
      <c r="H145" s="204" t="s">
        <v>452</v>
      </c>
      <c r="I145" s="81">
        <v>1</v>
      </c>
      <c r="J145" s="201">
        <v>0</v>
      </c>
      <c r="K145" s="97">
        <v>0</v>
      </c>
      <c r="L145" s="197">
        <v>600</v>
      </c>
    </row>
    <row r="146" spans="1:12" s="2" customFormat="1" ht="15" customHeight="1" x14ac:dyDescent="0.2">
      <c r="A146" s="161">
        <v>44552</v>
      </c>
      <c r="B146" s="71" t="s">
        <v>453</v>
      </c>
      <c r="C146" s="72" t="s">
        <v>454</v>
      </c>
      <c r="D146" s="72" t="s">
        <v>455</v>
      </c>
      <c r="E146" s="195"/>
      <c r="F146" s="196"/>
      <c r="G146" s="196"/>
      <c r="H146" s="242" t="s">
        <v>456</v>
      </c>
      <c r="I146" s="81">
        <v>1</v>
      </c>
      <c r="J146" s="201">
        <v>1008</v>
      </c>
      <c r="K146" s="97">
        <v>0</v>
      </c>
      <c r="L146" s="197">
        <v>15000</v>
      </c>
    </row>
    <row r="147" spans="1:12" s="2" customFormat="1" ht="15" customHeight="1" x14ac:dyDescent="0.2">
      <c r="A147" s="161">
        <v>44552</v>
      </c>
      <c r="B147" s="71" t="s">
        <v>457</v>
      </c>
      <c r="C147" s="72" t="s">
        <v>339</v>
      </c>
      <c r="D147" s="72"/>
      <c r="E147" s="195"/>
      <c r="F147" s="196"/>
      <c r="G147" s="196"/>
      <c r="H147" s="204" t="s">
        <v>273</v>
      </c>
      <c r="I147" s="81">
        <v>1</v>
      </c>
      <c r="J147" s="201">
        <v>0</v>
      </c>
      <c r="K147" s="97">
        <v>0</v>
      </c>
      <c r="L147" s="197">
        <v>0</v>
      </c>
    </row>
    <row r="148" spans="1:12" s="2" customFormat="1" ht="15" customHeight="1" x14ac:dyDescent="0.2">
      <c r="A148" s="161">
        <v>44558</v>
      </c>
      <c r="B148" s="71" t="s">
        <v>569</v>
      </c>
      <c r="C148" s="72" t="s">
        <v>570</v>
      </c>
      <c r="D148" s="72" t="s">
        <v>571</v>
      </c>
      <c r="E148" s="195"/>
      <c r="F148" s="196"/>
      <c r="G148" s="196"/>
      <c r="H148" s="204" t="s">
        <v>165</v>
      </c>
      <c r="I148" s="81">
        <v>1</v>
      </c>
      <c r="J148" s="201">
        <v>0</v>
      </c>
      <c r="K148" s="97">
        <v>0</v>
      </c>
      <c r="L148" s="197">
        <v>14000</v>
      </c>
    </row>
    <row r="149" spans="1:12" s="2" customFormat="1" ht="15" customHeight="1" x14ac:dyDescent="0.2">
      <c r="A149" s="161">
        <v>44558</v>
      </c>
      <c r="B149" s="71" t="s">
        <v>572</v>
      </c>
      <c r="C149" s="72" t="s">
        <v>573</v>
      </c>
      <c r="D149" s="72"/>
      <c r="E149" s="195"/>
      <c r="F149" s="196"/>
      <c r="G149" s="196"/>
      <c r="H149" s="204" t="s">
        <v>165</v>
      </c>
      <c r="I149" s="81">
        <v>1</v>
      </c>
      <c r="J149" s="201">
        <v>0</v>
      </c>
      <c r="K149" s="97">
        <v>0</v>
      </c>
      <c r="L149" s="197">
        <v>15000</v>
      </c>
    </row>
    <row r="150" spans="1:12" s="2" customFormat="1" ht="15" customHeight="1" x14ac:dyDescent="0.2">
      <c r="A150" s="161">
        <v>44559</v>
      </c>
      <c r="B150" s="71" t="s">
        <v>458</v>
      </c>
      <c r="C150" s="72" t="s">
        <v>459</v>
      </c>
      <c r="D150" s="72" t="s">
        <v>460</v>
      </c>
      <c r="E150" s="195"/>
      <c r="F150" s="196"/>
      <c r="G150" s="196"/>
      <c r="H150" s="204" t="s">
        <v>461</v>
      </c>
      <c r="I150" s="81">
        <v>1</v>
      </c>
      <c r="J150" s="201">
        <v>0</v>
      </c>
      <c r="K150" s="97">
        <v>0</v>
      </c>
      <c r="L150" s="197">
        <v>15000</v>
      </c>
    </row>
    <row r="151" spans="1:12" s="2" customFormat="1" ht="15" customHeight="1" x14ac:dyDescent="0.2">
      <c r="A151" s="304"/>
      <c r="B151" s="46"/>
      <c r="C151" s="47"/>
      <c r="D151" s="48"/>
      <c r="E151" s="47"/>
      <c r="F151" s="47"/>
      <c r="G151" s="49"/>
      <c r="H151" s="21" t="s">
        <v>13</v>
      </c>
      <c r="I151" s="172">
        <f>SUM(I98:I150)</f>
        <v>53</v>
      </c>
      <c r="J151" s="173">
        <f>SUM(J98:J150)</f>
        <v>5367</v>
      </c>
      <c r="K151" s="98">
        <f>SUM(K98:K150)</f>
        <v>745</v>
      </c>
      <c r="L151" s="174">
        <f>SUM(L98:L150)</f>
        <v>798282</v>
      </c>
    </row>
    <row r="152" spans="1:12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2" s="2" customFormat="1" ht="15" customHeight="1" x14ac:dyDescent="0.2"/>
    <row r="154" spans="1:12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2" s="2" customFormat="1" ht="15" customHeight="1" x14ac:dyDescent="0.2"/>
    <row r="156" spans="1:12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2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2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2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2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2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2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2" s="2" customFormat="1" ht="15.7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2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2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2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2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2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</row>
    <row r="175" spans="1:12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</row>
    <row r="176" spans="1:12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</row>
    <row r="177" spans="1:12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</row>
    <row r="178" spans="1:12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</row>
    <row r="179" spans="1:12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2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2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2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</row>
    <row r="183" spans="1:12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</row>
    <row r="184" spans="1:12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2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2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2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2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2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2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2" s="2" customFormat="1" ht="15" customHeight="1" x14ac:dyDescent="0.2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"/>
    </row>
    <row r="192" spans="1:12" s="2" customFormat="1" ht="15" customHeight="1" x14ac:dyDescent="0.2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"/>
    </row>
    <row r="193" spans="1:13" s="2" customFormat="1" ht="15" customHeight="1" x14ac:dyDescent="0.2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"/>
    </row>
    <row r="194" spans="1:13" s="2" customFormat="1" ht="15" customHeight="1" x14ac:dyDescent="0.2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"/>
    </row>
    <row r="195" spans="1:13" s="2" customFormat="1" ht="15" customHeight="1" x14ac:dyDescent="0.2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"/>
    </row>
    <row r="196" spans="1:13" s="2" customFormat="1" ht="15.75" customHeight="1" x14ac:dyDescent="0.2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"/>
      <c r="M196" s="1"/>
    </row>
    <row r="197" spans="1:13" s="2" customFormat="1" ht="15" customHeight="1" x14ac:dyDescent="0.2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"/>
      <c r="M197" s="1"/>
    </row>
    <row r="198" spans="1:13" s="2" customFormat="1" ht="15" customHeight="1" x14ac:dyDescent="0.2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"/>
      <c r="M198" s="1"/>
    </row>
    <row r="199" spans="1:13" s="2" customFormat="1" ht="15" customHeight="1" x14ac:dyDescent="0.2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"/>
    </row>
    <row r="200" spans="1:13" s="2" customFormat="1" ht="15" customHeight="1" x14ac:dyDescent="0.2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"/>
      <c r="M200" s="241" t="s">
        <v>52</v>
      </c>
    </row>
    <row r="201" spans="1:13" s="2" customFormat="1" ht="15" customHeight="1" x14ac:dyDescent="0.2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"/>
    </row>
    <row r="202" spans="1:13" s="2" customFormat="1" ht="15" customHeight="1" x14ac:dyDescent="0.2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"/>
    </row>
    <row r="203" spans="1:13" s="2" customFormat="1" ht="15" customHeight="1" x14ac:dyDescent="0.2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"/>
      <c r="M203" s="1"/>
    </row>
    <row r="204" spans="1:13" s="2" customFormat="1" ht="15" customHeight="1" x14ac:dyDescent="0.2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"/>
      <c r="M204" s="1"/>
    </row>
    <row r="205" spans="1:13" s="2" customFormat="1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"/>
      <c r="M205" s="1"/>
    </row>
    <row r="206" spans="1:13" s="2" customFormat="1" ht="15" customHeight="1" x14ac:dyDescent="0.2"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 x14ac:dyDescent="0.2">
      <c r="B207" s="25"/>
      <c r="C207" s="26"/>
      <c r="D207" s="1"/>
      <c r="E207" s="26"/>
      <c r="F207" s="26"/>
      <c r="G207" s="26"/>
      <c r="I207" s="27"/>
      <c r="J207" s="28"/>
      <c r="K207" s="29"/>
      <c r="L207" s="5"/>
      <c r="M207" s="1"/>
    </row>
    <row r="208" spans="1:13" s="2" customFormat="1" ht="15" customHeight="1" x14ac:dyDescent="0.2">
      <c r="B208" s="25"/>
      <c r="C208" s="26"/>
      <c r="D208" s="1"/>
      <c r="E208" s="26"/>
      <c r="F208" s="26"/>
      <c r="G208" s="26"/>
      <c r="H208" s="30"/>
      <c r="I208" s="31"/>
      <c r="J208" s="1"/>
      <c r="K208" s="26"/>
      <c r="L208" s="5"/>
      <c r="M208" s="1"/>
    </row>
    <row r="209" spans="1:13" s="2" customFormat="1" ht="15" customHeight="1" x14ac:dyDescent="0.2">
      <c r="B209" s="25"/>
      <c r="C209" s="26"/>
      <c r="D209" s="1"/>
      <c r="E209" s="26"/>
      <c r="F209" s="26"/>
      <c r="G209" s="26"/>
      <c r="H209" s="30"/>
      <c r="I209" s="31"/>
      <c r="J209" s="1"/>
      <c r="K209" s="26"/>
      <c r="L209" s="5"/>
      <c r="M209" s="1"/>
    </row>
    <row r="210" spans="1:13" s="2" customFormat="1" ht="15" customHeight="1" x14ac:dyDescent="0.2">
      <c r="B210" s="25"/>
      <c r="C210" s="26"/>
      <c r="D210" s="1"/>
      <c r="E210" s="26"/>
      <c r="F210" s="26"/>
      <c r="G210" s="26"/>
      <c r="H210" s="30"/>
      <c r="I210" s="31"/>
      <c r="J210" s="1"/>
      <c r="K210" s="26"/>
      <c r="L210" s="5"/>
      <c r="M210" s="1"/>
    </row>
    <row r="211" spans="1:13" s="2" customFormat="1" ht="15" customHeight="1" x14ac:dyDescent="0.2">
      <c r="B211" s="25"/>
      <c r="C211" s="26"/>
      <c r="D211" s="1"/>
      <c r="E211" s="26"/>
      <c r="F211" s="26"/>
      <c r="G211" s="26"/>
      <c r="H211" s="30"/>
      <c r="I211" s="31"/>
      <c r="J211" s="1"/>
      <c r="K211" s="26"/>
      <c r="L211" s="5"/>
      <c r="M211" s="1"/>
    </row>
    <row r="212" spans="1:13" s="2" customFormat="1" ht="15" customHeight="1" x14ac:dyDescent="0.2">
      <c r="B212" s="25"/>
      <c r="C212" s="26"/>
      <c r="D212" s="1"/>
      <c r="E212" s="26"/>
      <c r="F212" s="26"/>
      <c r="G212" s="26"/>
      <c r="H212" s="30"/>
      <c r="I212" s="31"/>
      <c r="J212" s="1"/>
      <c r="K212" s="26"/>
      <c r="L212" s="5"/>
      <c r="M212" s="1"/>
    </row>
    <row r="213" spans="1:13" s="2" customFormat="1" ht="15" customHeight="1" x14ac:dyDescent="0.2">
      <c r="A213" s="4"/>
      <c r="B213" s="25"/>
      <c r="C213" s="26"/>
      <c r="D213" s="1"/>
      <c r="E213" s="26"/>
      <c r="F213" s="26"/>
      <c r="G213" s="26"/>
      <c r="H213" s="30"/>
      <c r="I213" s="31"/>
      <c r="J213" s="1"/>
      <c r="K213" s="26"/>
      <c r="L213" s="5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8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1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1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1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1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1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1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1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1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1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1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1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1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1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1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1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1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1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1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1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1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1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21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21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21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21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21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21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21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21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21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21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21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21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21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21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21" s="2" customFormat="1" ht="16.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21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21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21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4.2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4.2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4.2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4.2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2" t="s">
        <v>46</v>
      </c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</row>
    <row r="769" spans="1:13" s="2" customFormat="1" ht="16.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</row>
    <row r="770" spans="1:13" s="2" customFormat="1" ht="16.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</row>
    <row r="771" spans="1:13" s="2" customFormat="1" ht="16.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.7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6.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6.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4.2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.7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99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3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3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3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3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3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3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3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  <c r="M1063" s="2" t="s">
        <v>42</v>
      </c>
    </row>
    <row r="1064" spans="1:13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3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3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3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3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3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3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3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3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3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3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3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3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3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3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3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3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3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3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3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3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  <c r="M1180" s="1"/>
    </row>
    <row r="1181" spans="1:13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3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3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3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3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3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3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  <c r="M1187" s="1"/>
    </row>
    <row r="1188" spans="1:13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  <c r="M1188" s="1"/>
    </row>
    <row r="1189" spans="1:13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3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  <c r="M1190" s="1"/>
    </row>
    <row r="1191" spans="1:13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  <c r="M1191" s="82"/>
    </row>
    <row r="1192" spans="1:13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3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3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3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3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3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3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3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3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ht="15" customHeight="1" x14ac:dyDescent="0.2">
      <c r="M1201" s="2"/>
    </row>
    <row r="1202" spans="1:13" ht="15" customHeight="1" x14ac:dyDescent="0.2">
      <c r="M1202" s="2"/>
    </row>
    <row r="1203" spans="1:13" ht="15" customHeight="1" x14ac:dyDescent="0.2"/>
    <row r="1204" spans="1:13" ht="15" customHeight="1" x14ac:dyDescent="0.2"/>
    <row r="1205" spans="1:13" ht="15" customHeight="1" x14ac:dyDescent="0.2"/>
    <row r="1206" spans="1:13" ht="15" customHeight="1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3" ht="15" customHeight="1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3" ht="15" customHeight="1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3" ht="15" customHeight="1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3" ht="15" customHeight="1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3" ht="15" customHeight="1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3" ht="15" customHeight="1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3" ht="15" customHeight="1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3" ht="15" customHeight="1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3" ht="15" customHeight="1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3" ht="15" customHeight="1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" customHeight="1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" customHeight="1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" customHeight="1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" customHeight="1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" customHeight="1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" customHeight="1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" customHeight="1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" customHeight="1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" customHeight="1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" customHeight="1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" customHeight="1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" customHeight="1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" customHeight="1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" customHeight="1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" customHeight="1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" customHeight="1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" customHeight="1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" customHeight="1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" customHeight="1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" customHeight="1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" customHeight="1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" customHeight="1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" customHeight="1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" customHeight="1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" customHeight="1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" customHeight="1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" customHeight="1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" customHeight="1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" customHeight="1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" customHeight="1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" customHeight="1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" customHeight="1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" customHeight="1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 customHeight="1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 customHeight="1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 customHeight="1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 customHeight="1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 customHeight="1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 customHeight="1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 customHeight="1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 customHeight="1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 customHeight="1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 customHeight="1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 customHeight="1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 customHeight="1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 customHeight="1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 customHeight="1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 customHeight="1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 customHeight="1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 customHeight="1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 customHeight="1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 customHeight="1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 customHeight="1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 customHeight="1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 customHeigh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 customHeigh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 customHeigh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 customHeigh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 customHeigh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 customHeigh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 customHeigh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 customHeigh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 customHeigh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 customHeigh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 customHeigh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 customHeigh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 customHeigh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 customHeigh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 customHeigh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 customHeigh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 customHeigh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 customHeigh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 customHeigh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 customHeigh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 customHeigh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 customHeigh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 customHeigh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 customHeigh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 customHeigh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 customHeigh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 customHeigh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 customHeigh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 customHeigh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 customHeigh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 customHeigh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 customHeigh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 customHeigh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 customHeigh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 customHeigh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 customHeigh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 customHeigh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 customHeigh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 customHeigh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 customHeigh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 customHeigh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 customHeigh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 customHeigh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 customHeigh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 customHeigh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 customHeigh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 customHeigh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 customHeigh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 customHeigh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 customHeigh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 customHeigh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 customHeigh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 customHeigh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 customHeigh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 customHeigh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 customHeigh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 customHeigh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 customHeigh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 customHeigh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 customHeigh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 customHeigh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 customHeigh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 customHeigh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 customHeigh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 customHeigh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 customHeigh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 customHeigh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 customHeigh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 customHeigh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 customHeigh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 customHeigh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 customHeigh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 customHeigh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 customHeigh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 customHeigh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 customHeigh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 customHeigh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 customHeigh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 customHeigh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 customHeigh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 customHeigh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 customHeigh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 customHeigh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 customHeigh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 customHeigh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 customHeigh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 customHeigh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 customHeigh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 customHeigh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 customHeigh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 customHeigh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 customHeigh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 customHeigh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 customHeigh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 customHeigh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 customHeigh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 customHeigh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 customHeigh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 customHeigh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 customHeigh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 customHeigh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 customHeigh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 customHeigh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 customHeigh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 customHeigh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 customHeigh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 customHeigh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 customHeigh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 customHeigh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 customHeigh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 customHeigh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 customHeigh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 customHeigh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 customHeigh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 customHeigh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 customHeigh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 customHeigh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 customHeigh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 customHeigh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 customHeigh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 customHeigh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 customHeigh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 customHeigh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 customHeigh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 customHeigh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 customHeigh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 customHeigh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 customHeigh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 customHeigh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 customHeigh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 customHeigh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 customHeigh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 customHeigh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 customHeigh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 customHeigh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 customHeigh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 customHeigh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 customHeigh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 customHeigh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 customHeigh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 customHeigh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 customHeigh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 customHeigh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 customHeigh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 customHeigh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 customHeigh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 customHeigh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 customHeigh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 customHeigh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 customHeigh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 customHeigh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 customHeigh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 customHeigh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 customHeigh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 customHeigh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 customHeigh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 customHeigh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 customHeigh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 customHeigh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 customHeigh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 customHeigh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 customHeigh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 customHeigh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 customHeigh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 customHeigh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 customHeigh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 customHeigh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 customHeigh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 customHeigh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 customHeigh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 customHeigh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 customHeigh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 customHeigh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 customHeigh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 customHeigh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 customHeigh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 customHeigh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</sheetData>
  <sortState ref="A98:L150">
    <sortCondition ref="A98"/>
  </sortState>
  <mergeCells count="6">
    <mergeCell ref="A1:C1"/>
    <mergeCell ref="A81:C81"/>
    <mergeCell ref="A86:C86"/>
    <mergeCell ref="A96:C96"/>
    <mergeCell ref="A91:C91"/>
    <mergeCell ref="A75:C75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Normal="100" workbookViewId="0">
      <selection activeCell="A4" sqref="A4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5" t="s">
        <v>7</v>
      </c>
      <c r="B1" s="50"/>
      <c r="C1" s="35"/>
      <c r="D1" s="36"/>
      <c r="E1" s="37"/>
      <c r="F1" s="37"/>
      <c r="G1" s="35"/>
      <c r="H1" s="176"/>
      <c r="I1" s="86"/>
      <c r="J1" s="35"/>
      <c r="K1" s="180"/>
    </row>
    <row r="2" spans="1:11" ht="14.25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66" t="s">
        <v>4</v>
      </c>
      <c r="F2" s="66" t="s">
        <v>5</v>
      </c>
      <c r="G2" s="96" t="s">
        <v>19</v>
      </c>
      <c r="H2" s="87"/>
      <c r="I2" s="124" t="s">
        <v>12</v>
      </c>
      <c r="J2" s="233" t="s">
        <v>6</v>
      </c>
      <c r="K2" s="234" t="s">
        <v>51</v>
      </c>
    </row>
    <row r="3" spans="1:11" ht="16.5" customHeight="1" x14ac:dyDescent="0.2">
      <c r="A3" s="320">
        <v>44552</v>
      </c>
      <c r="B3" s="321" t="s">
        <v>216</v>
      </c>
      <c r="C3" s="322" t="s">
        <v>217</v>
      </c>
      <c r="D3" s="323"/>
      <c r="E3" s="324">
        <v>312</v>
      </c>
      <c r="F3" s="325"/>
      <c r="G3" s="322" t="s">
        <v>218</v>
      </c>
      <c r="H3" s="326">
        <v>1</v>
      </c>
      <c r="I3" s="75">
        <v>1178</v>
      </c>
      <c r="J3" s="327">
        <v>80000</v>
      </c>
      <c r="K3" s="328">
        <v>2021</v>
      </c>
    </row>
    <row r="4" spans="1:11" ht="16.5" customHeight="1" x14ac:dyDescent="0.2">
      <c r="A4" s="329"/>
      <c r="B4" s="321"/>
      <c r="C4" s="322"/>
      <c r="D4" s="323"/>
      <c r="E4" s="324"/>
      <c r="F4" s="325"/>
      <c r="G4" s="322"/>
      <c r="H4" s="326"/>
      <c r="I4" s="75"/>
      <c r="J4" s="327"/>
      <c r="K4" s="328"/>
    </row>
    <row r="5" spans="1:11" ht="16.5" customHeight="1" x14ac:dyDescent="0.2">
      <c r="A5" s="171"/>
      <c r="B5" s="46"/>
      <c r="C5" s="48"/>
      <c r="D5" s="47"/>
      <c r="E5" s="178"/>
      <c r="F5" s="178"/>
      <c r="G5" s="330" t="s">
        <v>13</v>
      </c>
      <c r="H5" s="179">
        <f>SUM(H3:H4)</f>
        <v>1</v>
      </c>
      <c r="I5" s="22">
        <f>SUM(I3:I4)</f>
        <v>1178</v>
      </c>
      <c r="J5" s="331">
        <f>SUM(J3:J4)</f>
        <v>80000</v>
      </c>
      <c r="K5" s="332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78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7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3.5" customHeight="1" x14ac:dyDescent="0.2"/>
    <row r="208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8"/>
  <sheetViews>
    <sheetView topLeftCell="A25" zoomScaleNormal="100" workbookViewId="0">
      <selection activeCell="I42" sqref="I42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6 16384:16384" ht="15" customHeight="1" x14ac:dyDescent="0.25">
      <c r="A1" s="175" t="s">
        <v>22</v>
      </c>
      <c r="B1" s="50"/>
      <c r="C1" s="35"/>
      <c r="D1" s="37"/>
      <c r="E1" s="37"/>
      <c r="F1" s="176"/>
      <c r="G1" s="86"/>
      <c r="H1" s="35"/>
      <c r="I1" s="187"/>
      <c r="J1" s="187"/>
      <c r="K1" s="180"/>
    </row>
    <row r="2" spans="1:16 16384:16384" ht="18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92"/>
      <c r="G2" s="124" t="s">
        <v>29</v>
      </c>
      <c r="H2" s="96" t="s">
        <v>31</v>
      </c>
      <c r="I2" s="177" t="s">
        <v>6</v>
      </c>
      <c r="J2" s="188" t="s">
        <v>43</v>
      </c>
      <c r="K2" s="188" t="s">
        <v>44</v>
      </c>
    </row>
    <row r="3" spans="1:16 16384:16384" ht="15" customHeight="1" x14ac:dyDescent="0.2">
      <c r="A3" s="202">
        <v>44532</v>
      </c>
      <c r="B3" s="203" t="s">
        <v>85</v>
      </c>
      <c r="C3" s="204" t="s">
        <v>86</v>
      </c>
      <c r="D3" s="204"/>
      <c r="E3" s="204" t="s">
        <v>87</v>
      </c>
      <c r="F3" s="93">
        <v>1</v>
      </c>
      <c r="G3" s="201">
        <v>0</v>
      </c>
      <c r="H3" s="115">
        <v>0</v>
      </c>
      <c r="I3" s="194">
        <v>15000</v>
      </c>
      <c r="J3" s="189" t="s">
        <v>88</v>
      </c>
      <c r="K3" s="189" t="s">
        <v>89</v>
      </c>
      <c r="XFD3" s="118"/>
    </row>
    <row r="4" spans="1:16 16384:16384" ht="15.4" customHeight="1" x14ac:dyDescent="0.2">
      <c r="A4" s="202">
        <v>44544</v>
      </c>
      <c r="B4" s="203" t="s">
        <v>491</v>
      </c>
      <c r="C4" s="204" t="s">
        <v>492</v>
      </c>
      <c r="D4" s="204"/>
      <c r="E4" s="204" t="s">
        <v>493</v>
      </c>
      <c r="F4" s="93">
        <v>1</v>
      </c>
      <c r="G4" s="201">
        <v>237</v>
      </c>
      <c r="H4" s="78">
        <v>3793</v>
      </c>
      <c r="I4" s="194">
        <v>1200000</v>
      </c>
      <c r="J4" s="189" t="s">
        <v>494</v>
      </c>
      <c r="K4" s="189" t="s">
        <v>495</v>
      </c>
      <c r="XFD4" s="118"/>
    </row>
    <row r="5" spans="1:16 16384:16384" ht="15" customHeight="1" x14ac:dyDescent="0.2">
      <c r="A5" s="303">
        <v>44550</v>
      </c>
      <c r="B5" s="71" t="s">
        <v>533</v>
      </c>
      <c r="C5" s="72" t="s">
        <v>534</v>
      </c>
      <c r="D5" s="72" t="s">
        <v>535</v>
      </c>
      <c r="E5" s="195" t="s">
        <v>536</v>
      </c>
      <c r="F5" s="317">
        <v>1</v>
      </c>
      <c r="G5" s="317">
        <v>0</v>
      </c>
      <c r="H5" s="318">
        <v>0</v>
      </c>
      <c r="I5" s="315">
        <v>13232</v>
      </c>
      <c r="J5" s="316" t="s">
        <v>537</v>
      </c>
      <c r="K5" s="333" t="s">
        <v>538</v>
      </c>
      <c r="XFD5" s="118"/>
    </row>
    <row r="6" spans="1:16 16384:16384" s="2" customFormat="1" ht="15" customHeight="1" x14ac:dyDescent="0.2">
      <c r="A6" s="202">
        <v>44559</v>
      </c>
      <c r="B6" s="203" t="s">
        <v>509</v>
      </c>
      <c r="C6" s="204" t="s">
        <v>510</v>
      </c>
      <c r="D6" s="204" t="s">
        <v>511</v>
      </c>
      <c r="E6" s="204" t="s">
        <v>512</v>
      </c>
      <c r="F6" s="93">
        <v>1</v>
      </c>
      <c r="G6" s="201">
        <v>120</v>
      </c>
      <c r="H6" s="78">
        <v>1470</v>
      </c>
      <c r="I6" s="194">
        <v>50000</v>
      </c>
      <c r="J6" s="189" t="s">
        <v>513</v>
      </c>
      <c r="K6" s="189" t="s">
        <v>514</v>
      </c>
      <c r="L6" s="293"/>
    </row>
    <row r="7" spans="1:16 16384:16384" ht="15" customHeight="1" x14ac:dyDescent="0.2">
      <c r="A7" s="171"/>
      <c r="B7" s="46"/>
      <c r="C7" s="48"/>
      <c r="D7" s="51"/>
      <c r="E7" s="21" t="s">
        <v>13</v>
      </c>
      <c r="F7" s="22">
        <f>SUM(F3:F6)</f>
        <v>4</v>
      </c>
      <c r="G7" s="22">
        <f>SUM(G3:G6)</f>
        <v>357</v>
      </c>
      <c r="H7" s="127">
        <f>SUM(H3:H6)</f>
        <v>5263</v>
      </c>
      <c r="I7" s="198">
        <f>SUM(I3:I6)</f>
        <v>1278232</v>
      </c>
      <c r="J7" s="190"/>
      <c r="K7" s="191"/>
    </row>
    <row r="8" spans="1:16 16384:16384" ht="15" customHeight="1" x14ac:dyDescent="0.25">
      <c r="A8" s="182" t="s">
        <v>16</v>
      </c>
      <c r="B8" s="50"/>
      <c r="C8" s="52"/>
      <c r="D8" s="53"/>
      <c r="E8" s="53"/>
      <c r="F8" s="54"/>
      <c r="G8" s="94"/>
      <c r="H8" s="35"/>
      <c r="I8" s="187"/>
      <c r="J8" s="187"/>
      <c r="K8" s="180"/>
    </row>
    <row r="9" spans="1:16 16384:16384" ht="15" customHeight="1" x14ac:dyDescent="0.2">
      <c r="A9" s="157" t="s">
        <v>0</v>
      </c>
      <c r="B9" s="65" t="s">
        <v>1</v>
      </c>
      <c r="C9" s="96" t="s">
        <v>2</v>
      </c>
      <c r="D9" s="96" t="s">
        <v>3</v>
      </c>
      <c r="E9" s="96" t="s">
        <v>8</v>
      </c>
      <c r="F9" s="92"/>
      <c r="G9" s="124" t="s">
        <v>29</v>
      </c>
      <c r="H9" s="96" t="s">
        <v>31</v>
      </c>
      <c r="I9" s="177" t="s">
        <v>6</v>
      </c>
      <c r="J9" s="188" t="s">
        <v>43</v>
      </c>
      <c r="K9" s="188" t="s">
        <v>44</v>
      </c>
    </row>
    <row r="10" spans="1:16 16384:16384" ht="15" customHeight="1" x14ac:dyDescent="0.2">
      <c r="A10" s="202">
        <v>44533</v>
      </c>
      <c r="B10" s="203" t="s">
        <v>90</v>
      </c>
      <c r="C10" s="204" t="s">
        <v>91</v>
      </c>
      <c r="D10" s="204" t="s">
        <v>92</v>
      </c>
      <c r="E10" s="204" t="s">
        <v>93</v>
      </c>
      <c r="F10" s="342">
        <v>1</v>
      </c>
      <c r="G10" s="201">
        <v>9000</v>
      </c>
      <c r="H10" s="78">
        <v>0</v>
      </c>
      <c r="I10" s="194">
        <v>500000</v>
      </c>
      <c r="J10" s="338" t="s">
        <v>94</v>
      </c>
      <c r="K10" s="338" t="s">
        <v>95</v>
      </c>
      <c r="L10" s="341"/>
    </row>
    <row r="11" spans="1:16 16384:16384" ht="15" customHeight="1" x14ac:dyDescent="0.2">
      <c r="A11" s="202">
        <v>44533</v>
      </c>
      <c r="B11" s="203" t="s">
        <v>96</v>
      </c>
      <c r="C11" s="204" t="s">
        <v>97</v>
      </c>
      <c r="D11" s="204" t="s">
        <v>98</v>
      </c>
      <c r="E11" s="204" t="s">
        <v>99</v>
      </c>
      <c r="F11" s="342">
        <v>1</v>
      </c>
      <c r="G11" s="201">
        <v>0</v>
      </c>
      <c r="H11" s="115">
        <v>0</v>
      </c>
      <c r="I11" s="194">
        <v>22500</v>
      </c>
      <c r="J11" s="338" t="s">
        <v>100</v>
      </c>
      <c r="K11" s="338" t="s">
        <v>101</v>
      </c>
      <c r="L11" s="341"/>
    </row>
    <row r="12" spans="1:16 16384:16384" ht="15" customHeight="1" x14ac:dyDescent="0.2">
      <c r="A12" s="202">
        <v>44533</v>
      </c>
      <c r="B12" s="203" t="s">
        <v>102</v>
      </c>
      <c r="C12" s="204" t="s">
        <v>109</v>
      </c>
      <c r="D12" s="204" t="s">
        <v>103</v>
      </c>
      <c r="E12" s="204" t="s">
        <v>104</v>
      </c>
      <c r="F12" s="342">
        <v>1</v>
      </c>
      <c r="G12" s="201">
        <v>0</v>
      </c>
      <c r="H12" s="115">
        <v>0</v>
      </c>
      <c r="I12" s="194">
        <v>50000</v>
      </c>
      <c r="J12" s="338" t="s">
        <v>105</v>
      </c>
      <c r="K12" s="338" t="s">
        <v>106</v>
      </c>
      <c r="L12" s="341"/>
      <c r="P12" s="1" t="s">
        <v>54</v>
      </c>
    </row>
    <row r="13" spans="1:16 16384:16384" ht="15" customHeight="1" x14ac:dyDescent="0.2">
      <c r="A13" s="202">
        <v>44533</v>
      </c>
      <c r="B13" s="203" t="s">
        <v>107</v>
      </c>
      <c r="C13" s="204" t="s">
        <v>108</v>
      </c>
      <c r="D13" s="204" t="s">
        <v>103</v>
      </c>
      <c r="E13" s="204" t="s">
        <v>104</v>
      </c>
      <c r="F13" s="342">
        <v>1</v>
      </c>
      <c r="G13" s="201">
        <v>0</v>
      </c>
      <c r="H13" s="115">
        <v>0</v>
      </c>
      <c r="I13" s="194">
        <v>50000</v>
      </c>
      <c r="J13" s="338" t="s">
        <v>105</v>
      </c>
      <c r="K13" s="338" t="s">
        <v>106</v>
      </c>
      <c r="L13" s="341"/>
    </row>
    <row r="14" spans="1:16 16384:16384" ht="15" customHeight="1" x14ac:dyDescent="0.2">
      <c r="A14" s="202">
        <v>44533</v>
      </c>
      <c r="B14" s="203" t="s">
        <v>110</v>
      </c>
      <c r="C14" s="204" t="s">
        <v>111</v>
      </c>
      <c r="D14" s="204" t="s">
        <v>103</v>
      </c>
      <c r="E14" s="204" t="s">
        <v>104</v>
      </c>
      <c r="F14" s="342">
        <v>1</v>
      </c>
      <c r="G14" s="201">
        <v>0</v>
      </c>
      <c r="H14" s="115">
        <v>0</v>
      </c>
      <c r="I14" s="194">
        <v>50000</v>
      </c>
      <c r="J14" s="338" t="s">
        <v>105</v>
      </c>
      <c r="K14" s="338" t="s">
        <v>106</v>
      </c>
      <c r="L14" s="341"/>
    </row>
    <row r="15" spans="1:16 16384:16384" ht="15" customHeight="1" x14ac:dyDescent="0.2">
      <c r="A15" s="202">
        <v>44533</v>
      </c>
      <c r="B15" s="203" t="s">
        <v>112</v>
      </c>
      <c r="C15" s="204" t="s">
        <v>113</v>
      </c>
      <c r="D15" s="204" t="s">
        <v>103</v>
      </c>
      <c r="E15" s="204" t="s">
        <v>104</v>
      </c>
      <c r="F15" s="342">
        <v>1</v>
      </c>
      <c r="G15" s="201">
        <v>0</v>
      </c>
      <c r="H15" s="115">
        <v>0</v>
      </c>
      <c r="I15" s="194">
        <v>50000</v>
      </c>
      <c r="J15" s="338" t="s">
        <v>105</v>
      </c>
      <c r="K15" s="338" t="s">
        <v>106</v>
      </c>
      <c r="L15" s="293"/>
    </row>
    <row r="16" spans="1:16 16384:16384" ht="15" customHeight="1" x14ac:dyDescent="0.2">
      <c r="A16" s="202">
        <v>44533</v>
      </c>
      <c r="B16" s="203" t="s">
        <v>114</v>
      </c>
      <c r="C16" s="204" t="s">
        <v>115</v>
      </c>
      <c r="D16" s="204" t="s">
        <v>116</v>
      </c>
      <c r="E16" s="204" t="s">
        <v>117</v>
      </c>
      <c r="F16" s="342">
        <v>1</v>
      </c>
      <c r="G16" s="201">
        <v>12020</v>
      </c>
      <c r="H16" s="115">
        <v>0</v>
      </c>
      <c r="I16" s="194">
        <v>505019</v>
      </c>
      <c r="J16" s="338" t="s">
        <v>119</v>
      </c>
      <c r="K16" s="338" t="s">
        <v>118</v>
      </c>
      <c r="L16" s="293"/>
    </row>
    <row r="17" spans="1:12" ht="15" customHeight="1" x14ac:dyDescent="0.2">
      <c r="A17" s="161">
        <v>44536</v>
      </c>
      <c r="B17" s="71" t="s">
        <v>59</v>
      </c>
      <c r="C17" s="72" t="s">
        <v>60</v>
      </c>
      <c r="D17" s="72" t="s">
        <v>61</v>
      </c>
      <c r="E17" s="204" t="s">
        <v>62</v>
      </c>
      <c r="F17" s="343">
        <v>1</v>
      </c>
      <c r="G17" s="196"/>
      <c r="H17" s="204"/>
      <c r="I17" s="315">
        <v>5000</v>
      </c>
      <c r="J17" s="336" t="s">
        <v>79</v>
      </c>
      <c r="K17" s="339" t="s">
        <v>80</v>
      </c>
      <c r="L17" s="293"/>
    </row>
    <row r="18" spans="1:12" ht="15" customHeight="1" x14ac:dyDescent="0.2">
      <c r="A18" s="161">
        <v>44536</v>
      </c>
      <c r="B18" s="71" t="s">
        <v>63</v>
      </c>
      <c r="C18" s="72" t="s">
        <v>64</v>
      </c>
      <c r="D18" s="72" t="s">
        <v>61</v>
      </c>
      <c r="E18" s="204" t="s">
        <v>62</v>
      </c>
      <c r="F18" s="343">
        <v>1</v>
      </c>
      <c r="G18" s="196"/>
      <c r="H18" s="204"/>
      <c r="I18" s="315">
        <v>5000</v>
      </c>
      <c r="J18" s="336" t="s">
        <v>79</v>
      </c>
      <c r="K18" s="339" t="s">
        <v>80</v>
      </c>
      <c r="L18" s="341"/>
    </row>
    <row r="19" spans="1:12" ht="15" customHeight="1" x14ac:dyDescent="0.2">
      <c r="A19" s="161">
        <v>44536</v>
      </c>
      <c r="B19" s="71" t="s">
        <v>65</v>
      </c>
      <c r="C19" s="72" t="s">
        <v>66</v>
      </c>
      <c r="D19" s="72" t="s">
        <v>61</v>
      </c>
      <c r="E19" s="204" t="s">
        <v>62</v>
      </c>
      <c r="F19" s="343">
        <v>1</v>
      </c>
      <c r="G19" s="196"/>
      <c r="H19" s="204"/>
      <c r="I19" s="315">
        <v>5000</v>
      </c>
      <c r="J19" s="336" t="s">
        <v>79</v>
      </c>
      <c r="K19" s="339" t="s">
        <v>80</v>
      </c>
    </row>
    <row r="20" spans="1:12" ht="15" customHeight="1" x14ac:dyDescent="0.2">
      <c r="A20" s="161">
        <v>44536</v>
      </c>
      <c r="B20" s="71" t="s">
        <v>67</v>
      </c>
      <c r="C20" s="72" t="s">
        <v>68</v>
      </c>
      <c r="D20" s="72" t="s">
        <v>61</v>
      </c>
      <c r="E20" s="204" t="s">
        <v>62</v>
      </c>
      <c r="F20" s="343">
        <v>1</v>
      </c>
      <c r="G20" s="196"/>
      <c r="H20" s="204"/>
      <c r="I20" s="315">
        <v>5000</v>
      </c>
      <c r="J20" s="336" t="s">
        <v>79</v>
      </c>
      <c r="K20" s="339" t="s">
        <v>80</v>
      </c>
    </row>
    <row r="21" spans="1:12" ht="15" customHeight="1" x14ac:dyDescent="0.2">
      <c r="A21" s="161">
        <v>44536</v>
      </c>
      <c r="B21" s="71" t="s">
        <v>69</v>
      </c>
      <c r="C21" s="72" t="s">
        <v>70</v>
      </c>
      <c r="D21" s="72" t="s">
        <v>61</v>
      </c>
      <c r="E21" s="204" t="s">
        <v>62</v>
      </c>
      <c r="F21" s="343">
        <v>1</v>
      </c>
      <c r="G21" s="196"/>
      <c r="H21" s="204"/>
      <c r="I21" s="315">
        <v>5000</v>
      </c>
      <c r="J21" s="336" t="s">
        <v>79</v>
      </c>
      <c r="K21" s="339" t="s">
        <v>80</v>
      </c>
    </row>
    <row r="22" spans="1:12" ht="15" customHeight="1" x14ac:dyDescent="0.2">
      <c r="A22" s="159">
        <v>44536</v>
      </c>
      <c r="B22" s="76" t="s">
        <v>71</v>
      </c>
      <c r="C22" s="73" t="s">
        <v>72</v>
      </c>
      <c r="D22" s="73" t="s">
        <v>61</v>
      </c>
      <c r="E22" s="73" t="s">
        <v>62</v>
      </c>
      <c r="F22" s="344">
        <v>1</v>
      </c>
      <c r="G22" s="73"/>
      <c r="H22" s="73"/>
      <c r="I22" s="335">
        <v>5000</v>
      </c>
      <c r="J22" s="337" t="s">
        <v>79</v>
      </c>
      <c r="K22" s="340" t="s">
        <v>80</v>
      </c>
    </row>
    <row r="23" spans="1:12" ht="15" customHeight="1" x14ac:dyDescent="0.2">
      <c r="A23" s="161">
        <v>44536</v>
      </c>
      <c r="B23" s="71" t="s">
        <v>73</v>
      </c>
      <c r="C23" s="72" t="s">
        <v>74</v>
      </c>
      <c r="D23" s="72" t="s">
        <v>61</v>
      </c>
      <c r="E23" s="204" t="s">
        <v>62</v>
      </c>
      <c r="F23" s="343">
        <v>1</v>
      </c>
      <c r="G23" s="196"/>
      <c r="H23" s="204"/>
      <c r="I23" s="315">
        <v>5000</v>
      </c>
      <c r="J23" s="336" t="s">
        <v>79</v>
      </c>
      <c r="K23" s="339" t="s">
        <v>80</v>
      </c>
    </row>
    <row r="24" spans="1:12" ht="15" customHeight="1" x14ac:dyDescent="0.2">
      <c r="A24" s="159">
        <v>44536</v>
      </c>
      <c r="B24" s="76" t="s">
        <v>75</v>
      </c>
      <c r="C24" s="73" t="s">
        <v>76</v>
      </c>
      <c r="D24" s="73" t="s">
        <v>61</v>
      </c>
      <c r="E24" s="73" t="s">
        <v>62</v>
      </c>
      <c r="F24" s="344">
        <v>1</v>
      </c>
      <c r="G24" s="73"/>
      <c r="H24" s="73"/>
      <c r="I24" s="335">
        <v>5000</v>
      </c>
      <c r="J24" s="337" t="s">
        <v>79</v>
      </c>
      <c r="K24" s="340" t="s">
        <v>80</v>
      </c>
    </row>
    <row r="25" spans="1:12" ht="15" customHeight="1" x14ac:dyDescent="0.2">
      <c r="A25" s="161">
        <v>44536</v>
      </c>
      <c r="B25" s="71" t="s">
        <v>77</v>
      </c>
      <c r="C25" s="72" t="s">
        <v>78</v>
      </c>
      <c r="D25" s="72" t="s">
        <v>61</v>
      </c>
      <c r="E25" s="204" t="s">
        <v>62</v>
      </c>
      <c r="F25" s="343">
        <v>1</v>
      </c>
      <c r="G25" s="196"/>
      <c r="H25" s="204"/>
      <c r="I25" s="315">
        <v>5000</v>
      </c>
      <c r="J25" s="336" t="s">
        <v>79</v>
      </c>
      <c r="K25" s="339" t="s">
        <v>80</v>
      </c>
    </row>
    <row r="26" spans="1:12" ht="15" customHeight="1" x14ac:dyDescent="0.2">
      <c r="A26" s="202">
        <v>44537</v>
      </c>
      <c r="B26" s="203" t="s">
        <v>539</v>
      </c>
      <c r="C26" s="204" t="s">
        <v>540</v>
      </c>
      <c r="D26" s="204" t="s">
        <v>541</v>
      </c>
      <c r="E26" s="204" t="s">
        <v>542</v>
      </c>
      <c r="F26" s="342">
        <v>1</v>
      </c>
      <c r="G26" s="201">
        <v>0</v>
      </c>
      <c r="H26" s="115">
        <v>0</v>
      </c>
      <c r="I26" s="194">
        <v>83100</v>
      </c>
      <c r="J26" s="338" t="s">
        <v>79</v>
      </c>
      <c r="K26" s="338" t="s">
        <v>543</v>
      </c>
    </row>
    <row r="27" spans="1:12" ht="15" customHeight="1" x14ac:dyDescent="0.2">
      <c r="A27" s="202">
        <v>44538</v>
      </c>
      <c r="B27" s="203" t="s">
        <v>544</v>
      </c>
      <c r="C27" s="204" t="s">
        <v>545</v>
      </c>
      <c r="D27" s="204"/>
      <c r="E27" s="204" t="s">
        <v>299</v>
      </c>
      <c r="F27" s="342">
        <v>1</v>
      </c>
      <c r="G27" s="201">
        <v>0</v>
      </c>
      <c r="H27" s="115">
        <v>0</v>
      </c>
      <c r="I27" s="194">
        <v>4800</v>
      </c>
      <c r="J27" s="338" t="s">
        <v>79</v>
      </c>
      <c r="K27" s="338" t="s">
        <v>546</v>
      </c>
    </row>
    <row r="28" spans="1:12" ht="15" customHeight="1" x14ac:dyDescent="0.2">
      <c r="A28" s="202">
        <v>44538</v>
      </c>
      <c r="B28" s="203" t="s">
        <v>547</v>
      </c>
      <c r="C28" s="204" t="s">
        <v>548</v>
      </c>
      <c r="D28" s="204" t="s">
        <v>549</v>
      </c>
      <c r="E28" s="204" t="s">
        <v>550</v>
      </c>
      <c r="F28" s="342">
        <v>1</v>
      </c>
      <c r="G28" s="201">
        <v>0</v>
      </c>
      <c r="H28" s="115">
        <v>0</v>
      </c>
      <c r="I28" s="194">
        <v>405281</v>
      </c>
      <c r="J28" s="338" t="s">
        <v>551</v>
      </c>
      <c r="K28" s="338" t="s">
        <v>552</v>
      </c>
    </row>
    <row r="29" spans="1:12" ht="15" customHeight="1" x14ac:dyDescent="0.2">
      <c r="A29" s="202">
        <v>44539</v>
      </c>
      <c r="B29" s="203" t="s">
        <v>553</v>
      </c>
      <c r="C29" s="204" t="s">
        <v>554</v>
      </c>
      <c r="D29" s="204" t="s">
        <v>555</v>
      </c>
      <c r="E29" s="204" t="s">
        <v>556</v>
      </c>
      <c r="F29" s="342">
        <v>1</v>
      </c>
      <c r="G29" s="201">
        <v>0</v>
      </c>
      <c r="H29" s="115">
        <v>0</v>
      </c>
      <c r="I29" s="194">
        <v>78958</v>
      </c>
      <c r="J29" s="338" t="s">
        <v>79</v>
      </c>
      <c r="K29" s="338" t="s">
        <v>557</v>
      </c>
    </row>
    <row r="30" spans="1:12" ht="15" customHeight="1" x14ac:dyDescent="0.2">
      <c r="A30" s="202">
        <v>44540</v>
      </c>
      <c r="B30" s="203" t="s">
        <v>207</v>
      </c>
      <c r="C30" s="204" t="s">
        <v>208</v>
      </c>
      <c r="D30" s="204" t="s">
        <v>209</v>
      </c>
      <c r="E30" s="204" t="s">
        <v>210</v>
      </c>
      <c r="F30" s="342">
        <v>1</v>
      </c>
      <c r="G30" s="201">
        <v>1325</v>
      </c>
      <c r="H30" s="115">
        <v>0</v>
      </c>
      <c r="I30" s="194">
        <v>20000</v>
      </c>
      <c r="J30" s="338" t="s">
        <v>94</v>
      </c>
      <c r="K30" s="338" t="s">
        <v>211</v>
      </c>
    </row>
    <row r="31" spans="1:12" ht="15" customHeight="1" x14ac:dyDescent="0.2">
      <c r="A31" s="202">
        <v>44543</v>
      </c>
      <c r="B31" s="203" t="s">
        <v>496</v>
      </c>
      <c r="C31" s="204" t="s">
        <v>497</v>
      </c>
      <c r="D31" s="204" t="s">
        <v>498</v>
      </c>
      <c r="E31" s="204" t="s">
        <v>499</v>
      </c>
      <c r="F31" s="342">
        <v>1</v>
      </c>
      <c r="G31" s="201">
        <v>850</v>
      </c>
      <c r="H31" s="115">
        <v>500</v>
      </c>
      <c r="I31" s="194">
        <v>20000</v>
      </c>
      <c r="J31" s="338" t="s">
        <v>119</v>
      </c>
      <c r="K31" s="338" t="s">
        <v>500</v>
      </c>
    </row>
    <row r="32" spans="1:12" ht="15" customHeight="1" x14ac:dyDescent="0.2">
      <c r="A32" s="202">
        <v>44543</v>
      </c>
      <c r="B32" s="203" t="s">
        <v>501</v>
      </c>
      <c r="C32" s="204" t="s">
        <v>502</v>
      </c>
      <c r="D32" s="204" t="s">
        <v>122</v>
      </c>
      <c r="E32" s="204" t="s">
        <v>503</v>
      </c>
      <c r="F32" s="342">
        <v>1</v>
      </c>
      <c r="G32" s="201">
        <v>5803</v>
      </c>
      <c r="H32" s="115">
        <v>0</v>
      </c>
      <c r="I32" s="194">
        <v>30000</v>
      </c>
      <c r="J32" s="338" t="s">
        <v>119</v>
      </c>
      <c r="K32" s="338" t="s">
        <v>504</v>
      </c>
    </row>
    <row r="33" spans="1:11" ht="15" customHeight="1" x14ac:dyDescent="0.2">
      <c r="A33" s="202">
        <v>44543</v>
      </c>
      <c r="B33" s="203" t="s">
        <v>558</v>
      </c>
      <c r="C33" s="204" t="s">
        <v>559</v>
      </c>
      <c r="D33" s="204" t="s">
        <v>560</v>
      </c>
      <c r="E33" s="204" t="s">
        <v>561</v>
      </c>
      <c r="F33" s="342">
        <v>1</v>
      </c>
      <c r="G33" s="201">
        <v>0</v>
      </c>
      <c r="H33" s="115">
        <v>5600</v>
      </c>
      <c r="I33" s="194">
        <v>1200000</v>
      </c>
      <c r="J33" s="338" t="s">
        <v>119</v>
      </c>
      <c r="K33" s="338" t="s">
        <v>562</v>
      </c>
    </row>
    <row r="34" spans="1:11" ht="15" customHeight="1" x14ac:dyDescent="0.2">
      <c r="A34" s="202">
        <v>44543</v>
      </c>
      <c r="B34" s="203" t="s">
        <v>563</v>
      </c>
      <c r="C34" s="204" t="s">
        <v>564</v>
      </c>
      <c r="D34" s="204" t="s">
        <v>308</v>
      </c>
      <c r="E34" s="204" t="s">
        <v>250</v>
      </c>
      <c r="F34" s="342">
        <v>1</v>
      </c>
      <c r="G34" s="201">
        <v>0</v>
      </c>
      <c r="H34" s="115">
        <v>0</v>
      </c>
      <c r="I34" s="194">
        <v>41700</v>
      </c>
      <c r="J34" s="338" t="s">
        <v>79</v>
      </c>
      <c r="K34" s="338" t="s">
        <v>565</v>
      </c>
    </row>
    <row r="35" spans="1:11" ht="15" customHeight="1" x14ac:dyDescent="0.2">
      <c r="A35" s="202">
        <v>44545</v>
      </c>
      <c r="B35" s="203" t="s">
        <v>505</v>
      </c>
      <c r="C35" s="204" t="s">
        <v>506</v>
      </c>
      <c r="D35" s="204"/>
      <c r="E35" s="204" t="s">
        <v>507</v>
      </c>
      <c r="F35" s="342">
        <v>1</v>
      </c>
      <c r="G35" s="201">
        <v>2205</v>
      </c>
      <c r="H35" s="115">
        <v>0</v>
      </c>
      <c r="I35" s="194">
        <v>30000</v>
      </c>
      <c r="J35" s="338" t="s">
        <v>119</v>
      </c>
      <c r="K35" s="338" t="s">
        <v>508</v>
      </c>
    </row>
    <row r="36" spans="1:11" ht="15" customHeight="1" x14ac:dyDescent="0.2">
      <c r="A36" s="202">
        <v>44546</v>
      </c>
      <c r="B36" s="203" t="s">
        <v>527</v>
      </c>
      <c r="C36" s="204" t="s">
        <v>528</v>
      </c>
      <c r="D36" s="204" t="s">
        <v>529</v>
      </c>
      <c r="E36" s="204" t="s">
        <v>530</v>
      </c>
      <c r="F36" s="342">
        <v>1</v>
      </c>
      <c r="G36" s="201">
        <v>3000</v>
      </c>
      <c r="H36" s="115">
        <v>0</v>
      </c>
      <c r="I36" s="194">
        <v>150000</v>
      </c>
      <c r="J36" s="338" t="s">
        <v>531</v>
      </c>
      <c r="K36" s="338" t="s">
        <v>532</v>
      </c>
    </row>
    <row r="37" spans="1:11" ht="15" customHeight="1" x14ac:dyDescent="0.2">
      <c r="A37" s="202">
        <v>44547</v>
      </c>
      <c r="B37" s="203" t="s">
        <v>519</v>
      </c>
      <c r="C37" s="204" t="s">
        <v>520</v>
      </c>
      <c r="D37" s="204"/>
      <c r="E37" s="204" t="s">
        <v>521</v>
      </c>
      <c r="F37" s="342">
        <v>1</v>
      </c>
      <c r="G37" s="201">
        <v>0</v>
      </c>
      <c r="H37" s="115">
        <v>0</v>
      </c>
      <c r="I37" s="194">
        <v>502000</v>
      </c>
      <c r="J37" s="338" t="s">
        <v>79</v>
      </c>
      <c r="K37" s="338" t="s">
        <v>44</v>
      </c>
    </row>
    <row r="38" spans="1:11" ht="15" customHeight="1" x14ac:dyDescent="0.2">
      <c r="A38" s="202">
        <v>44547</v>
      </c>
      <c r="B38" s="203" t="s">
        <v>522</v>
      </c>
      <c r="C38" s="204" t="s">
        <v>523</v>
      </c>
      <c r="D38" s="204" t="s">
        <v>524</v>
      </c>
      <c r="E38" s="204" t="s">
        <v>525</v>
      </c>
      <c r="F38" s="342">
        <v>1</v>
      </c>
      <c r="G38" s="201">
        <v>0</v>
      </c>
      <c r="H38" s="115">
        <v>0</v>
      </c>
      <c r="I38" s="194">
        <v>12995</v>
      </c>
      <c r="J38" s="338" t="s">
        <v>79</v>
      </c>
      <c r="K38" s="338" t="s">
        <v>526</v>
      </c>
    </row>
    <row r="39" spans="1:11" ht="15" customHeight="1" x14ac:dyDescent="0.2">
      <c r="A39" s="202">
        <v>44550</v>
      </c>
      <c r="B39" s="203" t="s">
        <v>485</v>
      </c>
      <c r="C39" s="204" t="s">
        <v>486</v>
      </c>
      <c r="D39" s="204" t="s">
        <v>487</v>
      </c>
      <c r="E39" s="204" t="s">
        <v>488</v>
      </c>
      <c r="F39" s="342">
        <v>1</v>
      </c>
      <c r="G39" s="201">
        <v>704</v>
      </c>
      <c r="H39" s="115">
        <v>0</v>
      </c>
      <c r="I39" s="194">
        <v>125000</v>
      </c>
      <c r="J39" s="338" t="s">
        <v>489</v>
      </c>
      <c r="K39" s="338" t="s">
        <v>490</v>
      </c>
    </row>
    <row r="40" spans="1:11" ht="15" customHeight="1" x14ac:dyDescent="0.2">
      <c r="A40" s="303">
        <v>44550</v>
      </c>
      <c r="B40" s="71" t="s">
        <v>533</v>
      </c>
      <c r="C40" s="72" t="s">
        <v>534</v>
      </c>
      <c r="D40" s="72" t="s">
        <v>535</v>
      </c>
      <c r="E40" s="204" t="s">
        <v>536</v>
      </c>
      <c r="F40" s="342">
        <v>1</v>
      </c>
      <c r="G40" s="201">
        <v>0</v>
      </c>
      <c r="H40" s="115">
        <v>0</v>
      </c>
      <c r="I40" s="194">
        <v>13232</v>
      </c>
      <c r="J40" s="338" t="s">
        <v>537</v>
      </c>
      <c r="K40" s="338" t="s">
        <v>538</v>
      </c>
    </row>
    <row r="41" spans="1:11" ht="15" customHeight="1" x14ac:dyDescent="0.2">
      <c r="A41" s="202">
        <v>44559</v>
      </c>
      <c r="B41" s="203" t="s">
        <v>515</v>
      </c>
      <c r="C41" s="204" t="s">
        <v>516</v>
      </c>
      <c r="D41" s="204" t="s">
        <v>517</v>
      </c>
      <c r="E41" s="204" t="s">
        <v>169</v>
      </c>
      <c r="F41" s="342">
        <v>1</v>
      </c>
      <c r="G41" s="201">
        <v>0</v>
      </c>
      <c r="H41" s="115">
        <v>0</v>
      </c>
      <c r="I41" s="194">
        <v>15000</v>
      </c>
      <c r="J41" s="338" t="s">
        <v>79</v>
      </c>
      <c r="K41" s="338" t="s">
        <v>518</v>
      </c>
    </row>
    <row r="42" spans="1:11" ht="15" customHeight="1" x14ac:dyDescent="0.2">
      <c r="A42" s="171"/>
      <c r="B42" s="46"/>
      <c r="C42" s="48"/>
      <c r="D42" s="178"/>
      <c r="E42" s="21" t="s">
        <v>13</v>
      </c>
      <c r="F42" s="22">
        <f>SUM(F10:F41)</f>
        <v>32</v>
      </c>
      <c r="G42" s="22">
        <f>SUM(G10:G41)</f>
        <v>34907</v>
      </c>
      <c r="H42" s="127">
        <f>SUM(H10:H41)</f>
        <v>6100</v>
      </c>
      <c r="I42" s="181">
        <f>SUM(I10:I41)</f>
        <v>4004585</v>
      </c>
      <c r="J42" s="190"/>
      <c r="K42" s="191"/>
    </row>
    <row r="43" spans="1:11" ht="15" customHeight="1" x14ac:dyDescent="0.2">
      <c r="A43" s="1"/>
      <c r="B43" s="1"/>
      <c r="C43" s="1"/>
      <c r="D43" s="1"/>
      <c r="E43" s="1"/>
      <c r="F43" s="1"/>
      <c r="G43" s="1"/>
      <c r="H43" s="1"/>
    </row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spans="12:12" ht="15" customHeight="1" x14ac:dyDescent="0.2"/>
    <row r="50" spans="12:12" ht="15" customHeight="1" x14ac:dyDescent="0.2"/>
    <row r="51" spans="12:12" ht="15" customHeight="1" x14ac:dyDescent="0.2"/>
    <row r="52" spans="12:12" ht="15" customHeight="1" x14ac:dyDescent="0.2"/>
    <row r="53" spans="12:12" ht="15" customHeight="1" x14ac:dyDescent="0.2"/>
    <row r="54" spans="12:12" ht="15" customHeight="1" x14ac:dyDescent="0.2"/>
    <row r="55" spans="12:12" ht="15" customHeight="1" x14ac:dyDescent="0.2"/>
    <row r="56" spans="12:12" ht="15" customHeight="1" x14ac:dyDescent="0.2"/>
    <row r="57" spans="12:12" ht="15" customHeight="1" x14ac:dyDescent="0.2"/>
    <row r="58" spans="12:12" ht="15" customHeight="1" x14ac:dyDescent="0.2"/>
    <row r="59" spans="12:12" ht="15" customHeight="1" x14ac:dyDescent="0.2"/>
    <row r="60" spans="12:12" ht="15" customHeight="1" x14ac:dyDescent="0.2"/>
    <row r="61" spans="12:12" ht="15" customHeight="1" x14ac:dyDescent="0.2"/>
    <row r="62" spans="12:12" ht="15" customHeight="1" x14ac:dyDescent="0.2">
      <c r="L62" s="293"/>
    </row>
    <row r="63" spans="12:12" ht="15" customHeight="1" x14ac:dyDescent="0.2"/>
    <row r="64" spans="12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10:10" ht="15" customHeight="1" x14ac:dyDescent="0.2">
      <c r="J97" s="118"/>
    </row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>
      <c r="J109" s="1" t="s">
        <v>41</v>
      </c>
    </row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21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</sheetData>
  <sortState ref="A11:K41">
    <sortCondition ref="A10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3"/>
  <sheetViews>
    <sheetView topLeftCell="A26" workbookViewId="0">
      <pane ySplit="300" activePane="bottomLeft"/>
      <selection activeCell="C29" sqref="A1:XFD1048576"/>
      <selection pane="bottomLeft" activeCell="M91" sqref="M91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3.5" thickTop="1" x14ac:dyDescent="0.2">
      <c r="A1" s="334" t="s">
        <v>28</v>
      </c>
      <c r="B1" s="294"/>
      <c r="C1" s="128"/>
      <c r="D1" s="132"/>
      <c r="E1" s="133"/>
      <c r="F1" s="129"/>
      <c r="G1" s="134"/>
      <c r="H1" s="135"/>
    </row>
    <row r="2" spans="1:9 16384:16384" ht="16.899999999999999" customHeight="1" x14ac:dyDescent="0.2">
      <c r="A2" s="130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88"/>
      <c r="G2" s="102"/>
      <c r="H2" s="136" t="s">
        <v>6</v>
      </c>
    </row>
    <row r="3" spans="1:9 16384:16384" ht="14.25" customHeight="1" x14ac:dyDescent="0.2">
      <c r="A3" s="131">
        <v>44546</v>
      </c>
      <c r="B3" s="76" t="s">
        <v>223</v>
      </c>
      <c r="C3" s="77" t="s">
        <v>224</v>
      </c>
      <c r="D3" s="77" t="s">
        <v>130</v>
      </c>
      <c r="E3" s="77" t="s">
        <v>225</v>
      </c>
      <c r="F3" s="205">
        <v>1</v>
      </c>
      <c r="G3" s="115"/>
      <c r="H3" s="206">
        <v>65000</v>
      </c>
    </row>
    <row r="4" spans="1:9 16384:16384" ht="14.25" customHeight="1" x14ac:dyDescent="0.2">
      <c r="A4" s="131">
        <v>44558</v>
      </c>
      <c r="B4" s="76" t="s">
        <v>462</v>
      </c>
      <c r="C4" s="77" t="s">
        <v>463</v>
      </c>
      <c r="D4" s="77" t="s">
        <v>140</v>
      </c>
      <c r="E4" s="77" t="s">
        <v>464</v>
      </c>
      <c r="F4" s="205">
        <v>1</v>
      </c>
      <c r="G4" s="115"/>
      <c r="H4" s="206">
        <v>89000</v>
      </c>
    </row>
    <row r="5" spans="1:9 16384:16384" ht="14.25" customHeight="1" x14ac:dyDescent="0.2">
      <c r="A5" s="137"/>
      <c r="B5" s="63"/>
      <c r="C5" s="64"/>
      <c r="D5" s="64"/>
      <c r="E5" s="23" t="s">
        <v>13</v>
      </c>
      <c r="F5" s="90">
        <f>SUM(F3:F4)</f>
        <v>2</v>
      </c>
      <c r="G5" s="80"/>
      <c r="H5" s="138">
        <f>SUM(H3:H4)</f>
        <v>154000</v>
      </c>
    </row>
    <row r="6" spans="1:9 16384:16384" ht="14.25" customHeight="1" x14ac:dyDescent="0.2">
      <c r="A6" s="350" t="s">
        <v>26</v>
      </c>
      <c r="B6" s="351"/>
      <c r="C6" s="39"/>
      <c r="D6" s="39"/>
      <c r="E6" s="39"/>
      <c r="F6" s="89"/>
      <c r="G6" s="91"/>
      <c r="H6" s="139"/>
    </row>
    <row r="7" spans="1:9 16384:16384" ht="15" customHeight="1" x14ac:dyDescent="0.2">
      <c r="A7" s="130" t="s">
        <v>0</v>
      </c>
      <c r="B7" s="65" t="s">
        <v>1</v>
      </c>
      <c r="C7" s="96" t="s">
        <v>2</v>
      </c>
      <c r="D7" s="96" t="s">
        <v>3</v>
      </c>
      <c r="E7" s="96" t="s">
        <v>8</v>
      </c>
      <c r="F7" s="88"/>
      <c r="G7" s="110" t="s">
        <v>12</v>
      </c>
      <c r="H7" s="140" t="s">
        <v>27</v>
      </c>
    </row>
    <row r="8" spans="1:9 16384:16384" s="24" customFormat="1" ht="15.75" customHeight="1" x14ac:dyDescent="0.2">
      <c r="A8" s="207">
        <v>44538</v>
      </c>
      <c r="B8" s="297" t="s">
        <v>471</v>
      </c>
      <c r="C8" s="204" t="s">
        <v>472</v>
      </c>
      <c r="D8" s="208" t="s">
        <v>473</v>
      </c>
      <c r="E8" s="298" t="s">
        <v>474</v>
      </c>
      <c r="F8" s="299">
        <v>1</v>
      </c>
      <c r="G8" s="300">
        <v>41</v>
      </c>
      <c r="H8" s="301" t="s">
        <v>469</v>
      </c>
      <c r="I8" s="302"/>
    </row>
    <row r="9" spans="1:9 16384:16384" s="24" customFormat="1" ht="15.75" customHeight="1" x14ac:dyDescent="0.2">
      <c r="A9" s="207">
        <v>44539</v>
      </c>
      <c r="B9" s="297" t="s">
        <v>467</v>
      </c>
      <c r="C9" s="204" t="s">
        <v>468</v>
      </c>
      <c r="D9" s="208"/>
      <c r="E9" s="298" t="s">
        <v>470</v>
      </c>
      <c r="F9" s="299">
        <v>1</v>
      </c>
      <c r="G9" s="300">
        <v>91</v>
      </c>
      <c r="H9" s="301" t="s">
        <v>469</v>
      </c>
      <c r="I9" s="302"/>
      <c r="XFD9" s="24">
        <f>SUM(F9:XFC9)</f>
        <v>92</v>
      </c>
    </row>
    <row r="10" spans="1:9 16384:16384" s="24" customFormat="1" ht="15.75" customHeight="1" x14ac:dyDescent="0.2">
      <c r="A10" s="207">
        <v>44539</v>
      </c>
      <c r="B10" s="297" t="s">
        <v>467</v>
      </c>
      <c r="C10" s="204" t="s">
        <v>468</v>
      </c>
      <c r="D10" s="208"/>
      <c r="E10" s="298" t="s">
        <v>470</v>
      </c>
      <c r="F10" s="299">
        <v>1</v>
      </c>
      <c r="G10" s="300">
        <v>10</v>
      </c>
      <c r="H10" s="301" t="s">
        <v>469</v>
      </c>
      <c r="I10" s="302"/>
      <c r="XFD10" s="24">
        <f>SUM(F10:XFC10)</f>
        <v>11</v>
      </c>
    </row>
    <row r="11" spans="1:9 16384:16384" s="24" customFormat="1" ht="15.75" customHeight="1" x14ac:dyDescent="0.2">
      <c r="A11" s="207">
        <v>44540</v>
      </c>
      <c r="B11" s="297" t="s">
        <v>433</v>
      </c>
      <c r="C11" s="204" t="s">
        <v>434</v>
      </c>
      <c r="D11" s="208"/>
      <c r="E11" s="298" t="s">
        <v>465</v>
      </c>
      <c r="F11" s="299">
        <v>1</v>
      </c>
      <c r="G11" s="300">
        <v>62</v>
      </c>
      <c r="H11" s="301" t="s">
        <v>466</v>
      </c>
      <c r="I11" s="302"/>
      <c r="XFD11" s="24">
        <f>SUM(F11:XFC11)</f>
        <v>63</v>
      </c>
    </row>
    <row r="12" spans="1:9 16384:16384" s="24" customFormat="1" ht="15.75" customHeight="1" x14ac:dyDescent="0.2">
      <c r="A12" s="207">
        <v>44547</v>
      </c>
      <c r="B12" s="297" t="s">
        <v>481</v>
      </c>
      <c r="C12" s="204" t="s">
        <v>482</v>
      </c>
      <c r="D12" s="208"/>
      <c r="E12" s="298" t="s">
        <v>483</v>
      </c>
      <c r="F12" s="299">
        <v>1</v>
      </c>
      <c r="G12" s="300">
        <v>25</v>
      </c>
      <c r="H12" s="301" t="s">
        <v>484</v>
      </c>
      <c r="I12" s="302"/>
    </row>
    <row r="13" spans="1:9 16384:16384" s="24" customFormat="1" ht="15.75" customHeight="1" x14ac:dyDescent="0.2">
      <c r="A13" s="207">
        <v>44551</v>
      </c>
      <c r="B13" s="297" t="s">
        <v>475</v>
      </c>
      <c r="C13" s="204" t="s">
        <v>476</v>
      </c>
      <c r="D13" s="208" t="s">
        <v>291</v>
      </c>
      <c r="E13" s="298" t="s">
        <v>477</v>
      </c>
      <c r="F13" s="299">
        <v>1</v>
      </c>
      <c r="G13" s="300">
        <v>56</v>
      </c>
      <c r="H13" s="301" t="s">
        <v>466</v>
      </c>
      <c r="I13" s="309"/>
      <c r="XFD13" s="24">
        <f t="shared" ref="XFD13:XFD14" si="0">SUM(F13:XFC13)</f>
        <v>57</v>
      </c>
    </row>
    <row r="14" spans="1:9 16384:16384" s="24" customFormat="1" ht="15.75" customHeight="1" x14ac:dyDescent="0.2">
      <c r="A14" s="207">
        <v>44551</v>
      </c>
      <c r="B14" s="297" t="s">
        <v>478</v>
      </c>
      <c r="C14" s="204" t="s">
        <v>479</v>
      </c>
      <c r="D14" s="208" t="s">
        <v>480</v>
      </c>
      <c r="E14" s="298" t="s">
        <v>465</v>
      </c>
      <c r="F14" s="299">
        <v>1</v>
      </c>
      <c r="G14" s="300">
        <v>38</v>
      </c>
      <c r="H14" s="301" t="s">
        <v>469</v>
      </c>
      <c r="I14" s="309"/>
      <c r="XFD14" s="24">
        <f t="shared" si="0"/>
        <v>39</v>
      </c>
    </row>
    <row r="15" spans="1:9 16384:16384" ht="15.75" customHeight="1" x14ac:dyDescent="0.2">
      <c r="A15" s="141"/>
      <c r="B15" s="57"/>
      <c r="C15" s="58"/>
      <c r="D15" s="45"/>
      <c r="E15" s="20" t="s">
        <v>13</v>
      </c>
      <c r="F15" s="90">
        <f>SUM(F8:F14)</f>
        <v>7</v>
      </c>
      <c r="G15" s="117"/>
      <c r="H15" s="142"/>
    </row>
    <row r="16" spans="1:9 16384:16384" ht="15.75" customHeight="1" x14ac:dyDescent="0.2">
      <c r="A16" s="352" t="s">
        <v>10</v>
      </c>
      <c r="B16" s="353"/>
      <c r="C16" s="39"/>
      <c r="D16" s="55"/>
      <c r="E16" s="56"/>
      <c r="F16" s="109"/>
      <c r="G16" s="86"/>
      <c r="H16" s="143"/>
    </row>
    <row r="17" spans="1:8" ht="16.149999999999999" customHeight="1" x14ac:dyDescent="0.2">
      <c r="A17" s="144" t="s">
        <v>0</v>
      </c>
      <c r="B17" s="65" t="s">
        <v>17</v>
      </c>
      <c r="C17" s="96" t="s">
        <v>2</v>
      </c>
      <c r="D17" s="96" t="s">
        <v>3</v>
      </c>
      <c r="E17" s="96" t="s">
        <v>8</v>
      </c>
      <c r="F17" s="110"/>
      <c r="G17" s="111"/>
      <c r="H17" s="145"/>
    </row>
    <row r="18" spans="1:8" ht="16.5" customHeight="1" x14ac:dyDescent="0.2">
      <c r="A18" s="207">
        <v>44532</v>
      </c>
      <c r="B18" s="203" t="s">
        <v>124</v>
      </c>
      <c r="C18" s="204" t="s">
        <v>125</v>
      </c>
      <c r="D18" s="204" t="s">
        <v>126</v>
      </c>
      <c r="E18" s="208" t="s">
        <v>127</v>
      </c>
      <c r="F18" s="201">
        <v>1</v>
      </c>
      <c r="G18" s="192"/>
      <c r="H18" s="193"/>
    </row>
    <row r="19" spans="1:8" ht="16.5" customHeight="1" x14ac:dyDescent="0.2">
      <c r="A19" s="207">
        <v>44533</v>
      </c>
      <c r="B19" s="203" t="s">
        <v>120</v>
      </c>
      <c r="C19" s="204" t="s">
        <v>121</v>
      </c>
      <c r="D19" s="204" t="s">
        <v>122</v>
      </c>
      <c r="E19" s="208" t="s">
        <v>123</v>
      </c>
      <c r="F19" s="201">
        <v>1</v>
      </c>
      <c r="G19" s="245"/>
      <c r="H19" s="193"/>
    </row>
    <row r="20" spans="1:8" ht="16.5" customHeight="1" x14ac:dyDescent="0.2">
      <c r="A20" s="207">
        <v>44537</v>
      </c>
      <c r="B20" s="203" t="s">
        <v>566</v>
      </c>
      <c r="C20" s="204" t="s">
        <v>567</v>
      </c>
      <c r="D20" s="204" t="s">
        <v>116</v>
      </c>
      <c r="E20" s="208" t="s">
        <v>568</v>
      </c>
      <c r="F20" s="201">
        <v>1</v>
      </c>
      <c r="G20" s="245"/>
      <c r="H20" s="193"/>
    </row>
    <row r="21" spans="1:8" ht="16.5" customHeight="1" x14ac:dyDescent="0.2">
      <c r="A21" s="207">
        <v>44545</v>
      </c>
      <c r="B21" s="203" t="s">
        <v>219</v>
      </c>
      <c r="C21" s="204" t="s">
        <v>220</v>
      </c>
      <c r="D21" s="204" t="s">
        <v>221</v>
      </c>
      <c r="E21" s="208" t="s">
        <v>222</v>
      </c>
      <c r="F21" s="201">
        <v>1</v>
      </c>
      <c r="G21" s="245"/>
      <c r="H21" s="193"/>
    </row>
    <row r="22" spans="1:8" ht="16.5" customHeight="1" x14ac:dyDescent="0.2">
      <c r="A22" s="207">
        <v>44551</v>
      </c>
      <c r="B22" s="203" t="s">
        <v>577</v>
      </c>
      <c r="C22" s="204" t="s">
        <v>578</v>
      </c>
      <c r="D22" s="204" t="s">
        <v>579</v>
      </c>
      <c r="E22" s="208" t="s">
        <v>123</v>
      </c>
      <c r="F22" s="201">
        <v>1</v>
      </c>
      <c r="G22" s="245"/>
      <c r="H22" s="193"/>
    </row>
    <row r="23" spans="1:8" ht="15" customHeight="1" x14ac:dyDescent="0.2">
      <c r="A23" s="207">
        <v>44561</v>
      </c>
      <c r="B23" s="203" t="s">
        <v>574</v>
      </c>
      <c r="C23" s="204" t="s">
        <v>575</v>
      </c>
      <c r="D23" s="204" t="s">
        <v>576</v>
      </c>
      <c r="E23" s="208" t="s">
        <v>123</v>
      </c>
      <c r="F23" s="201">
        <v>1</v>
      </c>
      <c r="G23" s="245"/>
      <c r="H23" s="193"/>
    </row>
    <row r="24" spans="1:8" ht="15.75" customHeight="1" x14ac:dyDescent="0.2">
      <c r="A24" s="146"/>
      <c r="B24" s="60"/>
      <c r="C24" s="61"/>
      <c r="D24" s="49"/>
      <c r="E24" s="59" t="s">
        <v>25</v>
      </c>
      <c r="F24" s="112">
        <f>SUM(F18:F23)</f>
        <v>6</v>
      </c>
      <c r="G24" s="114"/>
      <c r="H24" s="147"/>
    </row>
    <row r="25" spans="1:8" ht="15.75" customHeight="1" x14ac:dyDescent="0.2">
      <c r="A25" s="295" t="s">
        <v>24</v>
      </c>
      <c r="B25" s="62"/>
      <c r="C25" s="35"/>
      <c r="D25" s="36"/>
      <c r="E25" s="37"/>
      <c r="F25" s="113"/>
      <c r="G25" s="245"/>
      <c r="H25" s="193"/>
    </row>
    <row r="26" spans="1:8" ht="15.75" customHeight="1" x14ac:dyDescent="0.2">
      <c r="A26" s="219" t="s">
        <v>0</v>
      </c>
      <c r="B26" s="220" t="s">
        <v>1</v>
      </c>
      <c r="C26" s="188" t="s">
        <v>2</v>
      </c>
      <c r="D26" s="188" t="s">
        <v>3</v>
      </c>
      <c r="E26" s="243" t="s">
        <v>8</v>
      </c>
      <c r="F26" s="244"/>
      <c r="G26" s="111"/>
      <c r="H26" s="145"/>
    </row>
    <row r="27" spans="1:8" ht="13.9" customHeight="1" x14ac:dyDescent="0.2">
      <c r="A27" s="148">
        <v>44531</v>
      </c>
      <c r="B27" s="76" t="s">
        <v>144</v>
      </c>
      <c r="C27" s="73" t="s">
        <v>145</v>
      </c>
      <c r="D27" s="77"/>
      <c r="E27" s="73" t="s">
        <v>146</v>
      </c>
      <c r="F27" s="74">
        <v>1</v>
      </c>
      <c r="G27" s="192"/>
      <c r="H27" s="193"/>
    </row>
    <row r="28" spans="1:8" ht="13.9" customHeight="1" x14ac:dyDescent="0.2">
      <c r="A28" s="148">
        <v>44531</v>
      </c>
      <c r="B28" s="76" t="s">
        <v>149</v>
      </c>
      <c r="C28" s="73" t="s">
        <v>150</v>
      </c>
      <c r="D28" s="77"/>
      <c r="E28" s="73" t="s">
        <v>137</v>
      </c>
      <c r="F28" s="74">
        <v>1</v>
      </c>
      <c r="G28" s="245"/>
      <c r="H28" s="193"/>
    </row>
    <row r="29" spans="1:8" ht="13.9" customHeight="1" x14ac:dyDescent="0.2">
      <c r="A29" s="148">
        <v>44531</v>
      </c>
      <c r="B29" s="76" t="s">
        <v>151</v>
      </c>
      <c r="C29" s="73" t="s">
        <v>152</v>
      </c>
      <c r="D29" s="77"/>
      <c r="E29" s="73" t="s">
        <v>137</v>
      </c>
      <c r="F29" s="74">
        <v>1</v>
      </c>
      <c r="G29" s="245"/>
      <c r="H29" s="193"/>
    </row>
    <row r="30" spans="1:8" ht="13.9" customHeight="1" x14ac:dyDescent="0.2">
      <c r="A30" s="148">
        <v>44531</v>
      </c>
      <c r="B30" s="76" t="s">
        <v>153</v>
      </c>
      <c r="C30" s="73" t="s">
        <v>154</v>
      </c>
      <c r="D30" s="77"/>
      <c r="E30" s="73" t="s">
        <v>155</v>
      </c>
      <c r="F30" s="74">
        <v>1</v>
      </c>
      <c r="G30" s="245"/>
      <c r="H30" s="193"/>
    </row>
    <row r="31" spans="1:8" ht="13.9" customHeight="1" x14ac:dyDescent="0.2">
      <c r="A31" s="148">
        <v>44531</v>
      </c>
      <c r="B31" s="76" t="s">
        <v>156</v>
      </c>
      <c r="C31" s="73" t="s">
        <v>157</v>
      </c>
      <c r="D31" s="77"/>
      <c r="E31" s="73" t="s">
        <v>137</v>
      </c>
      <c r="F31" s="74">
        <v>1</v>
      </c>
      <c r="G31" s="245"/>
      <c r="H31" s="193"/>
    </row>
    <row r="32" spans="1:8" ht="13.9" customHeight="1" x14ac:dyDescent="0.2">
      <c r="A32" s="148">
        <v>44532</v>
      </c>
      <c r="B32" s="76" t="s">
        <v>147</v>
      </c>
      <c r="C32" s="73" t="s">
        <v>148</v>
      </c>
      <c r="D32" s="77"/>
      <c r="E32" s="73" t="s">
        <v>137</v>
      </c>
      <c r="F32" s="74">
        <v>1</v>
      </c>
      <c r="G32" s="245"/>
      <c r="H32" s="193"/>
    </row>
    <row r="33" spans="1:8" ht="13.9" customHeight="1" x14ac:dyDescent="0.2">
      <c r="A33" s="148">
        <v>44533</v>
      </c>
      <c r="B33" s="76" t="s">
        <v>128</v>
      </c>
      <c r="C33" s="73" t="s">
        <v>129</v>
      </c>
      <c r="D33" s="77" t="s">
        <v>130</v>
      </c>
      <c r="E33" s="73" t="s">
        <v>131</v>
      </c>
      <c r="F33" s="74">
        <v>1</v>
      </c>
      <c r="G33" s="245"/>
      <c r="H33" s="193"/>
    </row>
    <row r="34" spans="1:8" ht="13.9" customHeight="1" x14ac:dyDescent="0.2">
      <c r="A34" s="148">
        <v>44533</v>
      </c>
      <c r="B34" s="76" t="s">
        <v>132</v>
      </c>
      <c r="C34" s="73" t="s">
        <v>133</v>
      </c>
      <c r="D34" s="77" t="s">
        <v>130</v>
      </c>
      <c r="E34" s="73" t="s">
        <v>134</v>
      </c>
      <c r="F34" s="74">
        <v>1</v>
      </c>
      <c r="G34" s="245"/>
      <c r="H34" s="193"/>
    </row>
    <row r="35" spans="1:8" ht="13.9" customHeight="1" x14ac:dyDescent="0.2">
      <c r="A35" s="148">
        <v>44533</v>
      </c>
      <c r="B35" s="76" t="s">
        <v>135</v>
      </c>
      <c r="C35" s="73" t="s">
        <v>136</v>
      </c>
      <c r="D35" s="77"/>
      <c r="E35" s="73" t="s">
        <v>137</v>
      </c>
      <c r="F35" s="74">
        <v>1</v>
      </c>
      <c r="G35" s="245"/>
      <c r="H35" s="193"/>
    </row>
    <row r="36" spans="1:8" ht="13.9" customHeight="1" x14ac:dyDescent="0.2">
      <c r="A36" s="148">
        <v>44533</v>
      </c>
      <c r="B36" s="76" t="s">
        <v>138</v>
      </c>
      <c r="C36" s="73" t="s">
        <v>139</v>
      </c>
      <c r="D36" s="77" t="s">
        <v>140</v>
      </c>
      <c r="E36" s="73" t="s">
        <v>141</v>
      </c>
      <c r="F36" s="74">
        <v>1</v>
      </c>
      <c r="G36" s="245"/>
      <c r="H36" s="193"/>
    </row>
    <row r="37" spans="1:8" ht="13.9" customHeight="1" x14ac:dyDescent="0.2">
      <c r="A37" s="148">
        <v>44536</v>
      </c>
      <c r="B37" s="76" t="s">
        <v>142</v>
      </c>
      <c r="C37" s="73" t="s">
        <v>143</v>
      </c>
      <c r="D37" s="77"/>
      <c r="E37" s="73" t="s">
        <v>137</v>
      </c>
      <c r="F37" s="74">
        <v>1</v>
      </c>
      <c r="G37" s="245"/>
      <c r="H37" s="193"/>
    </row>
    <row r="38" spans="1:8" ht="13.9" customHeight="1" x14ac:dyDescent="0.2">
      <c r="A38" s="148">
        <v>44536</v>
      </c>
      <c r="B38" s="76" t="s">
        <v>380</v>
      </c>
      <c r="C38" s="73" t="s">
        <v>381</v>
      </c>
      <c r="D38" s="77"/>
      <c r="E38" s="73" t="s">
        <v>146</v>
      </c>
      <c r="F38" s="74">
        <v>1</v>
      </c>
      <c r="G38" s="245"/>
      <c r="H38" s="193"/>
    </row>
    <row r="39" spans="1:8" ht="13.15" customHeight="1" x14ac:dyDescent="0.2">
      <c r="A39" s="148">
        <v>44537</v>
      </c>
      <c r="B39" s="76" t="s">
        <v>367</v>
      </c>
      <c r="C39" s="73" t="s">
        <v>368</v>
      </c>
      <c r="D39" s="77"/>
      <c r="E39" s="73" t="s">
        <v>369</v>
      </c>
      <c r="F39" s="74">
        <v>1</v>
      </c>
      <c r="G39" s="319"/>
      <c r="H39" s="193"/>
    </row>
    <row r="40" spans="1:8" ht="13.9" customHeight="1" x14ac:dyDescent="0.2">
      <c r="A40" s="148">
        <v>44537</v>
      </c>
      <c r="B40" s="76" t="s">
        <v>370</v>
      </c>
      <c r="C40" s="73" t="s">
        <v>371</v>
      </c>
      <c r="D40" s="77"/>
      <c r="E40" s="73" t="s">
        <v>369</v>
      </c>
      <c r="F40" s="74">
        <v>1</v>
      </c>
      <c r="G40" s="245"/>
      <c r="H40" s="193"/>
    </row>
    <row r="41" spans="1:8" ht="13.9" customHeight="1" x14ac:dyDescent="0.2">
      <c r="A41" s="148">
        <v>44537</v>
      </c>
      <c r="B41" s="76" t="s">
        <v>372</v>
      </c>
      <c r="C41" s="73" t="s">
        <v>373</v>
      </c>
      <c r="D41" s="77"/>
      <c r="E41" s="73" t="s">
        <v>137</v>
      </c>
      <c r="F41" s="74">
        <v>1</v>
      </c>
      <c r="G41" s="245"/>
      <c r="H41" s="193"/>
    </row>
    <row r="42" spans="1:8" ht="13.9" customHeight="1" x14ac:dyDescent="0.2">
      <c r="A42" s="131">
        <v>44537</v>
      </c>
      <c r="B42" s="76" t="s">
        <v>374</v>
      </c>
      <c r="C42" s="73" t="s">
        <v>375</v>
      </c>
      <c r="D42" s="77" t="s">
        <v>376</v>
      </c>
      <c r="E42" s="73" t="s">
        <v>377</v>
      </c>
      <c r="F42" s="74">
        <v>1</v>
      </c>
      <c r="G42" s="245"/>
      <c r="H42" s="193"/>
    </row>
    <row r="43" spans="1:8" ht="13.9" customHeight="1" x14ac:dyDescent="0.2">
      <c r="A43" s="148">
        <v>44537</v>
      </c>
      <c r="B43" s="76" t="s">
        <v>378</v>
      </c>
      <c r="C43" s="73" t="s">
        <v>379</v>
      </c>
      <c r="D43" s="77"/>
      <c r="E43" s="73" t="s">
        <v>137</v>
      </c>
      <c r="F43" s="74">
        <v>1</v>
      </c>
      <c r="G43" s="245"/>
      <c r="H43" s="193"/>
    </row>
    <row r="44" spans="1:8" ht="13.9" customHeight="1" x14ac:dyDescent="0.2">
      <c r="A44" s="148">
        <v>44537</v>
      </c>
      <c r="B44" s="76" t="s">
        <v>382</v>
      </c>
      <c r="C44" s="73" t="s">
        <v>383</v>
      </c>
      <c r="D44" s="77"/>
      <c r="E44" s="73" t="s">
        <v>131</v>
      </c>
      <c r="F44" s="74">
        <v>1</v>
      </c>
      <c r="G44" s="245"/>
      <c r="H44" s="193"/>
    </row>
    <row r="45" spans="1:8" ht="13.9" customHeight="1" x14ac:dyDescent="0.2">
      <c r="A45" s="148">
        <v>44538</v>
      </c>
      <c r="B45" s="76" t="s">
        <v>384</v>
      </c>
      <c r="C45" s="73" t="s">
        <v>385</v>
      </c>
      <c r="D45" s="77"/>
      <c r="E45" s="73" t="s">
        <v>146</v>
      </c>
      <c r="F45" s="74">
        <v>1</v>
      </c>
      <c r="G45" s="245"/>
      <c r="H45" s="193"/>
    </row>
    <row r="46" spans="1:8" ht="13.9" customHeight="1" x14ac:dyDescent="0.2">
      <c r="A46" s="148">
        <v>44538</v>
      </c>
      <c r="B46" s="76" t="s">
        <v>386</v>
      </c>
      <c r="C46" s="73" t="s">
        <v>387</v>
      </c>
      <c r="D46" s="77"/>
      <c r="E46" s="73" t="s">
        <v>146</v>
      </c>
      <c r="F46" s="74">
        <v>1</v>
      </c>
      <c r="G46" s="319"/>
      <c r="H46" s="193"/>
    </row>
    <row r="47" spans="1:8" ht="13.9" customHeight="1" x14ac:dyDescent="0.2">
      <c r="A47" s="148">
        <v>44538</v>
      </c>
      <c r="B47" s="76" t="s">
        <v>388</v>
      </c>
      <c r="C47" s="73" t="s">
        <v>389</v>
      </c>
      <c r="D47" s="77"/>
      <c r="E47" s="73" t="s">
        <v>137</v>
      </c>
      <c r="F47" s="74">
        <v>1</v>
      </c>
      <c r="G47" s="245"/>
      <c r="H47" s="193"/>
    </row>
    <row r="48" spans="1:8" ht="13.9" customHeight="1" x14ac:dyDescent="0.2">
      <c r="A48" s="148">
        <v>44538</v>
      </c>
      <c r="B48" s="76" t="s">
        <v>390</v>
      </c>
      <c r="C48" s="73" t="s">
        <v>391</v>
      </c>
      <c r="D48" s="77"/>
      <c r="E48" s="73" t="s">
        <v>146</v>
      </c>
      <c r="F48" s="74">
        <v>1</v>
      </c>
      <c r="G48" s="245"/>
      <c r="H48" s="193"/>
    </row>
    <row r="49" spans="1:8" ht="13.9" customHeight="1" x14ac:dyDescent="0.2">
      <c r="A49" s="131">
        <v>44538</v>
      </c>
      <c r="B49" s="76" t="s">
        <v>392</v>
      </c>
      <c r="C49" s="73" t="s">
        <v>393</v>
      </c>
      <c r="D49" s="77"/>
      <c r="E49" s="73" t="s">
        <v>137</v>
      </c>
      <c r="F49" s="74">
        <v>1</v>
      </c>
      <c r="G49" s="245"/>
      <c r="H49" s="193"/>
    </row>
    <row r="50" spans="1:8" ht="13.9" customHeight="1" x14ac:dyDescent="0.2">
      <c r="A50" s="148">
        <v>44538</v>
      </c>
      <c r="B50" s="76" t="s">
        <v>394</v>
      </c>
      <c r="C50" s="73" t="s">
        <v>395</v>
      </c>
      <c r="D50" s="77"/>
      <c r="E50" s="73" t="s">
        <v>137</v>
      </c>
      <c r="F50" s="74">
        <v>1</v>
      </c>
      <c r="G50" s="245"/>
      <c r="H50" s="193"/>
    </row>
    <row r="51" spans="1:8" ht="13.9" customHeight="1" x14ac:dyDescent="0.2">
      <c r="A51" s="148">
        <v>44538</v>
      </c>
      <c r="B51" s="76" t="s">
        <v>396</v>
      </c>
      <c r="C51" s="73" t="s">
        <v>397</v>
      </c>
      <c r="D51" s="77"/>
      <c r="E51" s="73" t="s">
        <v>137</v>
      </c>
      <c r="F51" s="74">
        <v>1</v>
      </c>
      <c r="G51" s="245"/>
      <c r="H51" s="193"/>
    </row>
    <row r="52" spans="1:8" ht="13.9" customHeight="1" x14ac:dyDescent="0.2">
      <c r="A52" s="148">
        <v>44538</v>
      </c>
      <c r="B52" s="76" t="s">
        <v>398</v>
      </c>
      <c r="C52" s="73" t="s">
        <v>399</v>
      </c>
      <c r="D52" s="77"/>
      <c r="E52" s="73" t="s">
        <v>355</v>
      </c>
      <c r="F52" s="74">
        <v>1</v>
      </c>
      <c r="G52" s="245"/>
      <c r="H52" s="193"/>
    </row>
    <row r="53" spans="1:8" ht="13.9" customHeight="1" x14ac:dyDescent="0.2">
      <c r="A53" s="148">
        <v>44538</v>
      </c>
      <c r="B53" s="76" t="s">
        <v>400</v>
      </c>
      <c r="C53" s="73" t="s">
        <v>401</v>
      </c>
      <c r="D53" s="77"/>
      <c r="E53" s="73" t="s">
        <v>355</v>
      </c>
      <c r="F53" s="74">
        <v>1</v>
      </c>
      <c r="G53" s="245"/>
      <c r="H53" s="193"/>
    </row>
    <row r="54" spans="1:8" ht="13.9" customHeight="1" x14ac:dyDescent="0.2">
      <c r="A54" s="148">
        <v>44538</v>
      </c>
      <c r="B54" s="76" t="s">
        <v>402</v>
      </c>
      <c r="C54" s="73" t="s">
        <v>403</v>
      </c>
      <c r="D54" s="77"/>
      <c r="E54" s="73" t="s">
        <v>355</v>
      </c>
      <c r="F54" s="74">
        <v>1</v>
      </c>
      <c r="G54" s="245"/>
      <c r="H54" s="193"/>
    </row>
    <row r="55" spans="1:8" ht="13.9" customHeight="1" x14ac:dyDescent="0.2">
      <c r="A55" s="148">
        <v>44538</v>
      </c>
      <c r="B55" s="76" t="s">
        <v>404</v>
      </c>
      <c r="C55" s="73" t="s">
        <v>405</v>
      </c>
      <c r="D55" s="77"/>
      <c r="E55" s="73" t="s">
        <v>355</v>
      </c>
      <c r="F55" s="74">
        <v>1</v>
      </c>
      <c r="G55" s="245"/>
      <c r="H55" s="193"/>
    </row>
    <row r="56" spans="1:8" ht="13.9" customHeight="1" x14ac:dyDescent="0.2">
      <c r="A56" s="148">
        <v>44539</v>
      </c>
      <c r="B56" s="76" t="s">
        <v>346</v>
      </c>
      <c r="C56" s="73" t="s">
        <v>347</v>
      </c>
      <c r="D56" s="77"/>
      <c r="E56" s="73" t="s">
        <v>137</v>
      </c>
      <c r="F56" s="74">
        <v>1</v>
      </c>
      <c r="G56" s="245"/>
      <c r="H56" s="193"/>
    </row>
    <row r="57" spans="1:8" ht="13.9" customHeight="1" x14ac:dyDescent="0.2">
      <c r="A57" s="148">
        <v>44539</v>
      </c>
      <c r="B57" s="76" t="s">
        <v>348</v>
      </c>
      <c r="C57" s="73" t="s">
        <v>349</v>
      </c>
      <c r="D57" s="77"/>
      <c r="E57" s="73" t="s">
        <v>137</v>
      </c>
      <c r="F57" s="74">
        <v>1</v>
      </c>
      <c r="G57" s="245"/>
      <c r="H57" s="193"/>
    </row>
    <row r="58" spans="1:8" ht="13.9" customHeight="1" x14ac:dyDescent="0.2">
      <c r="A58" s="148">
        <v>44540</v>
      </c>
      <c r="B58" s="76" t="s">
        <v>342</v>
      </c>
      <c r="C58" s="73" t="s">
        <v>343</v>
      </c>
      <c r="D58" s="77"/>
      <c r="E58" s="73" t="s">
        <v>137</v>
      </c>
      <c r="F58" s="74">
        <v>1</v>
      </c>
      <c r="G58" s="245"/>
      <c r="H58" s="193"/>
    </row>
    <row r="59" spans="1:8" ht="13.9" customHeight="1" x14ac:dyDescent="0.2">
      <c r="A59" s="148">
        <v>44540</v>
      </c>
      <c r="B59" s="76" t="s">
        <v>344</v>
      </c>
      <c r="C59" s="239" t="s">
        <v>345</v>
      </c>
      <c r="D59" s="77"/>
      <c r="E59" s="73" t="s">
        <v>155</v>
      </c>
      <c r="F59" s="74">
        <v>1</v>
      </c>
      <c r="G59" s="245"/>
      <c r="H59" s="193"/>
    </row>
    <row r="60" spans="1:8" ht="13.9" customHeight="1" x14ac:dyDescent="0.2">
      <c r="A60" s="131">
        <v>44540</v>
      </c>
      <c r="B60" s="76" t="s">
        <v>350</v>
      </c>
      <c r="C60" s="73" t="s">
        <v>351</v>
      </c>
      <c r="D60" s="77"/>
      <c r="E60" s="73" t="s">
        <v>352</v>
      </c>
      <c r="F60" s="74">
        <v>1</v>
      </c>
      <c r="G60" s="245"/>
      <c r="H60" s="193"/>
    </row>
    <row r="61" spans="1:8" ht="13.9" customHeight="1" x14ac:dyDescent="0.2">
      <c r="A61" s="148">
        <v>44540</v>
      </c>
      <c r="B61" s="76" t="s">
        <v>353</v>
      </c>
      <c r="C61" s="73" t="s">
        <v>354</v>
      </c>
      <c r="D61" s="77"/>
      <c r="E61" s="73" t="s">
        <v>355</v>
      </c>
      <c r="F61" s="74">
        <v>1</v>
      </c>
      <c r="G61" s="245"/>
      <c r="H61" s="193"/>
    </row>
    <row r="62" spans="1:8" ht="13.9" customHeight="1" x14ac:dyDescent="0.2">
      <c r="A62" s="148">
        <v>44540</v>
      </c>
      <c r="B62" s="76" t="s">
        <v>356</v>
      </c>
      <c r="C62" s="73" t="s">
        <v>357</v>
      </c>
      <c r="D62" s="77"/>
      <c r="E62" s="73" t="s">
        <v>355</v>
      </c>
      <c r="F62" s="74">
        <v>1</v>
      </c>
      <c r="G62" s="245"/>
      <c r="H62" s="193"/>
    </row>
    <row r="63" spans="1:8" ht="13.9" customHeight="1" x14ac:dyDescent="0.2">
      <c r="A63" s="148">
        <v>44540</v>
      </c>
      <c r="B63" s="76" t="s">
        <v>358</v>
      </c>
      <c r="C63" s="73" t="s">
        <v>359</v>
      </c>
      <c r="D63" s="77"/>
      <c r="E63" s="73" t="s">
        <v>355</v>
      </c>
      <c r="F63" s="74">
        <v>1</v>
      </c>
      <c r="G63" s="245"/>
      <c r="H63" s="193"/>
    </row>
    <row r="64" spans="1:8" ht="13.9" customHeight="1" x14ac:dyDescent="0.2">
      <c r="A64" s="148">
        <v>44540</v>
      </c>
      <c r="B64" s="76" t="s">
        <v>360</v>
      </c>
      <c r="C64" s="73" t="s">
        <v>361</v>
      </c>
      <c r="D64" s="77"/>
      <c r="E64" s="73" t="s">
        <v>355</v>
      </c>
      <c r="F64" s="74">
        <v>1</v>
      </c>
      <c r="G64" s="245"/>
      <c r="H64" s="193"/>
    </row>
    <row r="65" spans="1:8" ht="13.9" customHeight="1" x14ac:dyDescent="0.2">
      <c r="A65" s="148">
        <v>44540</v>
      </c>
      <c r="B65" s="76" t="s">
        <v>362</v>
      </c>
      <c r="C65" s="73" t="s">
        <v>363</v>
      </c>
      <c r="D65" s="77" t="s">
        <v>122</v>
      </c>
      <c r="E65" s="73" t="s">
        <v>364</v>
      </c>
      <c r="F65" s="74">
        <v>1</v>
      </c>
      <c r="G65" s="245"/>
      <c r="H65" s="193"/>
    </row>
    <row r="66" spans="1:8" ht="13.9" customHeight="1" x14ac:dyDescent="0.2">
      <c r="A66" s="148">
        <v>44543</v>
      </c>
      <c r="B66" s="76" t="s">
        <v>365</v>
      </c>
      <c r="C66" s="73" t="s">
        <v>366</v>
      </c>
      <c r="D66" s="77"/>
      <c r="E66" s="73" t="s">
        <v>146</v>
      </c>
      <c r="F66" s="74">
        <v>1</v>
      </c>
      <c r="G66" s="245"/>
      <c r="H66" s="193"/>
    </row>
    <row r="67" spans="1:8" ht="13.9" customHeight="1" x14ac:dyDescent="0.2">
      <c r="A67" s="148">
        <v>44544</v>
      </c>
      <c r="B67" s="76" t="s">
        <v>338</v>
      </c>
      <c r="C67" s="73" t="s">
        <v>339</v>
      </c>
      <c r="D67" s="77"/>
      <c r="E67" s="73" t="s">
        <v>134</v>
      </c>
      <c r="F67" s="74">
        <v>1</v>
      </c>
      <c r="G67" s="245"/>
      <c r="H67" s="193"/>
    </row>
    <row r="68" spans="1:8" ht="13.9" customHeight="1" x14ac:dyDescent="0.2">
      <c r="A68" s="148">
        <v>44544</v>
      </c>
      <c r="B68" s="76" t="s">
        <v>340</v>
      </c>
      <c r="C68" s="73" t="s">
        <v>341</v>
      </c>
      <c r="D68" s="77"/>
      <c r="E68" s="73" t="s">
        <v>134</v>
      </c>
      <c r="F68" s="74">
        <v>1</v>
      </c>
      <c r="G68" s="245"/>
      <c r="H68" s="193"/>
    </row>
    <row r="69" spans="1:8" ht="13.9" customHeight="1" x14ac:dyDescent="0.2">
      <c r="A69" s="148">
        <v>44545</v>
      </c>
      <c r="B69" s="76" t="s">
        <v>416</v>
      </c>
      <c r="C69" s="73" t="s">
        <v>417</v>
      </c>
      <c r="D69" s="77" t="s">
        <v>418</v>
      </c>
      <c r="E69" s="73" t="s">
        <v>377</v>
      </c>
      <c r="F69" s="74">
        <v>1</v>
      </c>
      <c r="G69" s="245"/>
      <c r="H69" s="193"/>
    </row>
    <row r="70" spans="1:8" ht="13.9" customHeight="1" x14ac:dyDescent="0.2">
      <c r="A70" s="148">
        <v>44546</v>
      </c>
      <c r="B70" s="76" t="s">
        <v>419</v>
      </c>
      <c r="C70" s="73" t="s">
        <v>420</v>
      </c>
      <c r="D70" s="77"/>
      <c r="E70" s="73" t="s">
        <v>137</v>
      </c>
      <c r="F70" s="74">
        <v>1</v>
      </c>
      <c r="G70" s="245"/>
      <c r="H70" s="193"/>
    </row>
    <row r="71" spans="1:8" ht="13.9" customHeight="1" x14ac:dyDescent="0.2">
      <c r="A71" s="148">
        <v>44546</v>
      </c>
      <c r="B71" s="76" t="s">
        <v>425</v>
      </c>
      <c r="C71" s="73" t="s">
        <v>426</v>
      </c>
      <c r="D71" s="77"/>
      <c r="E71" s="73" t="s">
        <v>137</v>
      </c>
      <c r="F71" s="74">
        <v>1</v>
      </c>
      <c r="G71" s="245"/>
      <c r="H71" s="193"/>
    </row>
    <row r="72" spans="1:8" ht="13.9" customHeight="1" x14ac:dyDescent="0.2">
      <c r="A72" s="148">
        <v>44546</v>
      </c>
      <c r="B72" s="76" t="s">
        <v>429</v>
      </c>
      <c r="C72" s="73" t="s">
        <v>430</v>
      </c>
      <c r="D72" s="77"/>
      <c r="E72" s="73" t="s">
        <v>369</v>
      </c>
      <c r="F72" s="74">
        <v>1</v>
      </c>
      <c r="G72" s="245"/>
      <c r="H72" s="193"/>
    </row>
    <row r="73" spans="1:8" ht="13.9" customHeight="1" x14ac:dyDescent="0.2">
      <c r="A73" s="148">
        <v>44546</v>
      </c>
      <c r="B73" s="76" t="s">
        <v>431</v>
      </c>
      <c r="C73" s="73" t="s">
        <v>432</v>
      </c>
      <c r="D73" s="77"/>
      <c r="E73" s="73" t="s">
        <v>369</v>
      </c>
      <c r="F73" s="74">
        <v>1</v>
      </c>
      <c r="G73" s="245"/>
      <c r="H73" s="193"/>
    </row>
    <row r="74" spans="1:8" ht="13.9" customHeight="1" x14ac:dyDescent="0.2">
      <c r="A74" s="148">
        <v>44547</v>
      </c>
      <c r="B74" s="76" t="s">
        <v>421</v>
      </c>
      <c r="C74" s="73" t="s">
        <v>422</v>
      </c>
      <c r="D74" s="77"/>
      <c r="E74" s="73" t="s">
        <v>146</v>
      </c>
      <c r="F74" s="74">
        <v>1</v>
      </c>
      <c r="G74" s="245"/>
      <c r="H74" s="193"/>
    </row>
    <row r="75" spans="1:8" ht="13.9" customHeight="1" x14ac:dyDescent="0.2">
      <c r="A75" s="148">
        <v>44547</v>
      </c>
      <c r="B75" s="76" t="s">
        <v>423</v>
      </c>
      <c r="C75" s="73" t="s">
        <v>424</v>
      </c>
      <c r="D75" s="77"/>
      <c r="E75" s="73" t="s">
        <v>146</v>
      </c>
      <c r="F75" s="74">
        <v>1</v>
      </c>
      <c r="G75" s="245"/>
      <c r="H75" s="193"/>
    </row>
    <row r="76" spans="1:8" ht="13.9" customHeight="1" x14ac:dyDescent="0.2">
      <c r="A76" s="148">
        <v>44547</v>
      </c>
      <c r="B76" s="76" t="s">
        <v>427</v>
      </c>
      <c r="C76" s="73" t="s">
        <v>428</v>
      </c>
      <c r="D76" s="77"/>
      <c r="E76" s="73" t="s">
        <v>146</v>
      </c>
      <c r="F76" s="74">
        <v>1</v>
      </c>
      <c r="G76" s="245"/>
      <c r="H76" s="193"/>
    </row>
    <row r="77" spans="1:8" ht="13.9" customHeight="1" x14ac:dyDescent="0.2">
      <c r="A77" s="148">
        <v>44550</v>
      </c>
      <c r="B77" s="76" t="s">
        <v>408</v>
      </c>
      <c r="C77" s="73" t="s">
        <v>409</v>
      </c>
      <c r="D77" s="77"/>
      <c r="E77" s="73" t="s">
        <v>369</v>
      </c>
      <c r="F77" s="74">
        <v>1</v>
      </c>
      <c r="G77" s="245"/>
      <c r="H77" s="193"/>
    </row>
    <row r="78" spans="1:8" ht="13.9" customHeight="1" x14ac:dyDescent="0.2">
      <c r="A78" s="148">
        <v>44550</v>
      </c>
      <c r="B78" s="76" t="s">
        <v>410</v>
      </c>
      <c r="C78" s="73" t="s">
        <v>411</v>
      </c>
      <c r="D78" s="77"/>
      <c r="E78" s="73" t="s">
        <v>369</v>
      </c>
      <c r="F78" s="74">
        <v>1</v>
      </c>
      <c r="G78" s="245"/>
      <c r="H78" s="193"/>
    </row>
    <row r="79" spans="1:8" ht="13.9" customHeight="1" x14ac:dyDescent="0.2">
      <c r="A79" s="148">
        <v>44550</v>
      </c>
      <c r="B79" s="76" t="s">
        <v>412</v>
      </c>
      <c r="C79" s="73" t="s">
        <v>413</v>
      </c>
      <c r="D79" s="77"/>
      <c r="E79" s="73" t="s">
        <v>369</v>
      </c>
      <c r="F79" s="74">
        <v>1</v>
      </c>
      <c r="G79" s="245"/>
      <c r="H79" s="193"/>
    </row>
    <row r="80" spans="1:8" ht="13.9" customHeight="1" x14ac:dyDescent="0.2">
      <c r="A80" s="148">
        <v>44550</v>
      </c>
      <c r="B80" s="76" t="s">
        <v>414</v>
      </c>
      <c r="C80" s="73" t="s">
        <v>415</v>
      </c>
      <c r="D80" s="77"/>
      <c r="E80" s="73" t="s">
        <v>369</v>
      </c>
      <c r="F80" s="74">
        <v>1</v>
      </c>
      <c r="G80" s="245"/>
      <c r="H80" s="193"/>
    </row>
    <row r="81" spans="1:8" ht="13.9" customHeight="1" x14ac:dyDescent="0.2">
      <c r="A81" s="131">
        <v>44551</v>
      </c>
      <c r="B81" s="76" t="s">
        <v>407</v>
      </c>
      <c r="C81" s="73" t="s">
        <v>406</v>
      </c>
      <c r="D81" s="77"/>
      <c r="E81" s="73" t="s">
        <v>137</v>
      </c>
      <c r="F81" s="74">
        <v>1</v>
      </c>
      <c r="G81" s="245"/>
      <c r="H81" s="193"/>
    </row>
    <row r="82" spans="1:8" ht="13.9" customHeight="1" x14ac:dyDescent="0.2">
      <c r="A82" s="148">
        <v>44552</v>
      </c>
      <c r="B82" s="76" t="s">
        <v>446</v>
      </c>
      <c r="C82" s="73" t="s">
        <v>447</v>
      </c>
      <c r="D82" s="77"/>
      <c r="E82" s="73" t="s">
        <v>137</v>
      </c>
      <c r="F82" s="74">
        <v>1</v>
      </c>
      <c r="G82" s="245"/>
      <c r="H82" s="193"/>
    </row>
    <row r="83" spans="1:8" ht="13.9" customHeight="1" x14ac:dyDescent="0.2">
      <c r="A83" s="148">
        <v>44552</v>
      </c>
      <c r="B83" s="76" t="s">
        <v>448</v>
      </c>
      <c r="C83" s="73" t="s">
        <v>449</v>
      </c>
      <c r="D83" s="77"/>
      <c r="E83" s="73" t="s">
        <v>137</v>
      </c>
      <c r="F83" s="74">
        <v>1</v>
      </c>
      <c r="G83" s="245"/>
      <c r="H83" s="193"/>
    </row>
    <row r="84" spans="1:8" ht="13.9" customHeight="1" x14ac:dyDescent="0.2">
      <c r="A84" s="148">
        <v>44558</v>
      </c>
      <c r="B84" s="76" t="s">
        <v>442</v>
      </c>
      <c r="C84" s="73" t="s">
        <v>443</v>
      </c>
      <c r="D84" s="77"/>
      <c r="E84" s="73" t="s">
        <v>137</v>
      </c>
      <c r="F84" s="74">
        <v>1</v>
      </c>
      <c r="G84" s="245"/>
      <c r="H84" s="193"/>
    </row>
    <row r="85" spans="1:8" ht="13.9" customHeight="1" x14ac:dyDescent="0.2">
      <c r="A85" s="148">
        <v>44558</v>
      </c>
      <c r="B85" s="76" t="s">
        <v>444</v>
      </c>
      <c r="C85" s="73" t="s">
        <v>445</v>
      </c>
      <c r="D85" s="77"/>
      <c r="E85" s="73" t="s">
        <v>137</v>
      </c>
      <c r="F85" s="74">
        <v>1</v>
      </c>
      <c r="G85" s="245"/>
      <c r="H85" s="193"/>
    </row>
    <row r="86" spans="1:8" ht="13.9" customHeight="1" x14ac:dyDescent="0.2">
      <c r="A86" s="148">
        <v>44559</v>
      </c>
      <c r="B86" s="76" t="s">
        <v>435</v>
      </c>
      <c r="C86" s="73" t="s">
        <v>436</v>
      </c>
      <c r="D86" s="77" t="s">
        <v>437</v>
      </c>
      <c r="E86" s="73" t="s">
        <v>137</v>
      </c>
      <c r="F86" s="74">
        <v>1</v>
      </c>
      <c r="G86" s="245"/>
      <c r="H86" s="193"/>
    </row>
    <row r="87" spans="1:8" ht="13.9" customHeight="1" x14ac:dyDescent="0.2">
      <c r="A87" s="148">
        <v>44559</v>
      </c>
      <c r="B87" s="76" t="s">
        <v>438</v>
      </c>
      <c r="C87" s="73" t="s">
        <v>439</v>
      </c>
      <c r="D87" s="77"/>
      <c r="E87" s="73" t="s">
        <v>137</v>
      </c>
      <c r="F87" s="74">
        <v>1</v>
      </c>
      <c r="G87" s="245"/>
      <c r="H87" s="193"/>
    </row>
    <row r="88" spans="1:8" ht="13.9" customHeight="1" x14ac:dyDescent="0.2">
      <c r="A88" s="148">
        <v>44559</v>
      </c>
      <c r="B88" s="76" t="s">
        <v>440</v>
      </c>
      <c r="C88" s="73" t="s">
        <v>441</v>
      </c>
      <c r="D88" s="77"/>
      <c r="E88" s="73" t="s">
        <v>137</v>
      </c>
      <c r="F88" s="74">
        <v>1</v>
      </c>
      <c r="G88" s="245"/>
      <c r="H88" s="193"/>
    </row>
    <row r="89" spans="1:8" ht="13.9" customHeight="1" thickBot="1" x14ac:dyDescent="0.25">
      <c r="A89" s="149"/>
      <c r="B89" s="150"/>
      <c r="C89" s="151"/>
      <c r="D89" s="152"/>
      <c r="E89" s="153" t="s">
        <v>25</v>
      </c>
      <c r="F89" s="154">
        <f>SUM(F27:F88)</f>
        <v>62</v>
      </c>
      <c r="G89" s="155"/>
      <c r="H89" s="156"/>
    </row>
    <row r="90" spans="1:8" ht="13.9" customHeight="1" thickTop="1" x14ac:dyDescent="0.2">
      <c r="A90"/>
      <c r="B90"/>
      <c r="C90"/>
      <c r="D90"/>
      <c r="E90"/>
      <c r="F90"/>
      <c r="G90" s="7"/>
      <c r="H90"/>
    </row>
    <row r="91" spans="1:8" ht="13.9" customHeight="1" x14ac:dyDescent="0.2">
      <c r="A91"/>
      <c r="B91"/>
      <c r="C91"/>
      <c r="D91"/>
      <c r="E91"/>
      <c r="F91"/>
      <c r="G91" s="7"/>
      <c r="H91"/>
    </row>
    <row r="92" spans="1:8" ht="13.9" customHeight="1" x14ac:dyDescent="0.2">
      <c r="A92"/>
      <c r="B92"/>
      <c r="C92"/>
      <c r="D92"/>
      <c r="E92"/>
      <c r="F92"/>
      <c r="G92" s="7"/>
      <c r="H92"/>
    </row>
    <row r="93" spans="1:8" ht="13.9" customHeight="1" x14ac:dyDescent="0.2">
      <c r="A93"/>
      <c r="B93"/>
      <c r="C93"/>
      <c r="D93"/>
      <c r="E93"/>
      <c r="F93"/>
      <c r="G93" s="7"/>
      <c r="H93"/>
    </row>
    <row r="94" spans="1:8" ht="13.9" customHeight="1" x14ac:dyDescent="0.2">
      <c r="B94"/>
      <c r="C94"/>
      <c r="D94"/>
      <c r="E94"/>
      <c r="F94"/>
      <c r="G94" s="7"/>
      <c r="H94"/>
    </row>
    <row r="95" spans="1:8" ht="13.9" customHeight="1" x14ac:dyDescent="0.2">
      <c r="B95"/>
      <c r="C95"/>
      <c r="D95"/>
      <c r="E95"/>
      <c r="F95"/>
      <c r="G95" s="7"/>
      <c r="H95"/>
    </row>
    <row r="96" spans="1:8" ht="13.9" customHeight="1" x14ac:dyDescent="0.2">
      <c r="B96"/>
      <c r="C96"/>
      <c r="D96"/>
      <c r="E96"/>
      <c r="F96"/>
      <c r="G96" s="7"/>
      <c r="H96"/>
    </row>
    <row r="97" spans="7:8" ht="13.9" customHeight="1" x14ac:dyDescent="0.2">
      <c r="G97" s="7"/>
      <c r="H97"/>
    </row>
    <row r="98" spans="7:8" ht="13.9" customHeight="1" x14ac:dyDescent="0.2">
      <c r="G98" s="7"/>
      <c r="H98"/>
    </row>
    <row r="99" spans="7:8" ht="13.9" customHeight="1" x14ac:dyDescent="0.2">
      <c r="G99" s="7"/>
      <c r="H99"/>
    </row>
    <row r="100" spans="7:8" ht="13.9" customHeight="1" x14ac:dyDescent="0.2">
      <c r="G100" s="7"/>
      <c r="H100"/>
    </row>
    <row r="101" spans="7:8" ht="13.9" customHeight="1" x14ac:dyDescent="0.2">
      <c r="G101" s="7"/>
      <c r="H101"/>
    </row>
    <row r="102" spans="7:8" ht="15.75" customHeight="1" x14ac:dyDescent="0.2">
      <c r="G102" s="7"/>
      <c r="H102"/>
    </row>
    <row r="103" spans="7:8" ht="15.75" customHeight="1" x14ac:dyDescent="0.2">
      <c r="G103" s="7"/>
      <c r="H103"/>
    </row>
    <row r="104" spans="7:8" ht="15.75" customHeight="1" x14ac:dyDescent="0.2">
      <c r="H104"/>
    </row>
    <row r="105" spans="7:8" ht="15.75" customHeight="1" x14ac:dyDescent="0.2">
      <c r="H105"/>
    </row>
    <row r="106" spans="7:8" ht="15.75" customHeight="1" x14ac:dyDescent="0.2">
      <c r="H106"/>
    </row>
    <row r="107" spans="7:8" ht="15.75" customHeight="1" x14ac:dyDescent="0.2">
      <c r="H107"/>
    </row>
    <row r="108" spans="7:8" ht="15.75" customHeight="1" x14ac:dyDescent="0.2">
      <c r="G108" s="19"/>
      <c r="H108"/>
    </row>
    <row r="109" spans="7:8" ht="15.75" customHeight="1" x14ac:dyDescent="0.2">
      <c r="G109" s="19"/>
      <c r="H109"/>
    </row>
    <row r="110" spans="7:8" ht="15.75" customHeight="1" x14ac:dyDescent="0.2">
      <c r="G110" s="19"/>
      <c r="H110"/>
    </row>
    <row r="111" spans="7:8" ht="15.75" customHeight="1" x14ac:dyDescent="0.2">
      <c r="G111" s="19"/>
      <c r="H111"/>
    </row>
    <row r="112" spans="7:8" ht="15.75" customHeight="1" x14ac:dyDescent="0.2">
      <c r="G112" s="19"/>
      <c r="H112"/>
    </row>
    <row r="113" spans="7:8" ht="15.75" customHeight="1" x14ac:dyDescent="0.2">
      <c r="G113" s="19"/>
      <c r="H113"/>
    </row>
    <row r="114" spans="7:8" ht="15.75" customHeight="1" x14ac:dyDescent="0.2">
      <c r="G114" s="19"/>
      <c r="H114"/>
    </row>
    <row r="115" spans="7:8" ht="15.75" customHeight="1" x14ac:dyDescent="0.2">
      <c r="G115" s="19"/>
      <c r="H115"/>
    </row>
    <row r="116" spans="7:8" ht="15.75" customHeight="1" x14ac:dyDescent="0.2">
      <c r="G116" s="19"/>
      <c r="H116"/>
    </row>
    <row r="117" spans="7:8" ht="15.75" customHeight="1" x14ac:dyDescent="0.2">
      <c r="G117" s="19"/>
      <c r="H117"/>
    </row>
    <row r="118" spans="7:8" ht="15.75" customHeight="1" x14ac:dyDescent="0.2">
      <c r="G118" s="19"/>
      <c r="H118"/>
    </row>
    <row r="119" spans="7:8" ht="15.75" customHeight="1" x14ac:dyDescent="0.2">
      <c r="G119" s="19"/>
      <c r="H119"/>
    </row>
    <row r="120" spans="7:8" ht="15.75" customHeight="1" x14ac:dyDescent="0.2">
      <c r="H120"/>
    </row>
    <row r="121" spans="7:8" ht="15.75" customHeight="1" x14ac:dyDescent="0.2">
      <c r="H121"/>
    </row>
    <row r="122" spans="7:8" ht="15.75" customHeight="1" x14ac:dyDescent="0.2">
      <c r="H122"/>
    </row>
    <row r="123" spans="7:8" ht="15.75" customHeight="1" x14ac:dyDescent="0.2">
      <c r="H123"/>
    </row>
    <row r="124" spans="7:8" ht="15.75" customHeight="1" x14ac:dyDescent="0.2">
      <c r="H124"/>
    </row>
    <row r="125" spans="7:8" ht="15.75" customHeight="1" x14ac:dyDescent="0.2"/>
    <row r="126" spans="7:8" ht="15.75" customHeight="1" x14ac:dyDescent="0.2"/>
    <row r="127" spans="7:8" ht="15.75" customHeight="1" x14ac:dyDescent="0.2"/>
    <row r="128" spans="7:8" ht="15.75" customHeight="1" x14ac:dyDescent="0.2"/>
    <row r="129" spans="7:8" ht="15.75" customHeight="1" x14ac:dyDescent="0.2">
      <c r="G129" s="19"/>
    </row>
    <row r="130" spans="7:8" ht="15.75" customHeight="1" x14ac:dyDescent="0.2">
      <c r="G130" s="19"/>
    </row>
    <row r="131" spans="7:8" ht="15.75" customHeight="1" x14ac:dyDescent="0.2">
      <c r="G131" s="19"/>
    </row>
    <row r="132" spans="7:8" ht="15.75" customHeight="1" x14ac:dyDescent="0.2">
      <c r="G132" s="19"/>
    </row>
    <row r="133" spans="7:8" ht="15.75" customHeight="1" x14ac:dyDescent="0.2">
      <c r="G133" s="19"/>
    </row>
    <row r="134" spans="7:8" ht="15.75" customHeight="1" x14ac:dyDescent="0.2">
      <c r="G134" s="19"/>
    </row>
    <row r="135" spans="7:8" ht="15.75" customHeight="1" x14ac:dyDescent="0.2">
      <c r="G135" s="19"/>
    </row>
    <row r="136" spans="7:8" ht="15.75" customHeight="1" x14ac:dyDescent="0.2">
      <c r="G136" s="19"/>
    </row>
    <row r="137" spans="7:8" ht="15.75" customHeight="1" x14ac:dyDescent="0.2">
      <c r="H137" s="11"/>
    </row>
    <row r="138" spans="7:8" ht="15.75" customHeight="1" x14ac:dyDescent="0.2">
      <c r="G138" s="19"/>
      <c r="H138" s="11"/>
    </row>
    <row r="139" spans="7:8" ht="15.75" customHeight="1" x14ac:dyDescent="0.2">
      <c r="G139" s="19"/>
      <c r="H139" s="11"/>
    </row>
    <row r="140" spans="7:8" ht="15.75" customHeight="1" x14ac:dyDescent="0.2">
      <c r="G140" s="19"/>
      <c r="H140" s="11"/>
    </row>
    <row r="141" spans="7:8" ht="15.75" customHeight="1" x14ac:dyDescent="0.2">
      <c r="G141" s="19"/>
      <c r="H141" s="11"/>
    </row>
    <row r="142" spans="7:8" ht="15.75" customHeight="1" x14ac:dyDescent="0.2">
      <c r="G142" s="19"/>
      <c r="H142" s="11"/>
    </row>
    <row r="143" spans="7:8" ht="15.75" customHeight="1" x14ac:dyDescent="0.2">
      <c r="G143" s="19"/>
      <c r="H143" s="11"/>
    </row>
    <row r="144" spans="7:8" ht="15.75" customHeight="1" x14ac:dyDescent="0.2">
      <c r="G144" s="19"/>
      <c r="H144" s="11"/>
    </row>
    <row r="145" spans="7:8" ht="15.75" customHeight="1" x14ac:dyDescent="0.2">
      <c r="H145"/>
    </row>
    <row r="146" spans="7:8" ht="15.75" customHeight="1" x14ac:dyDescent="0.2">
      <c r="G146" s="19"/>
      <c r="H146"/>
    </row>
    <row r="147" spans="7:8" ht="15.75" customHeight="1" x14ac:dyDescent="0.2">
      <c r="G147" s="19"/>
      <c r="H147"/>
    </row>
    <row r="148" spans="7:8" ht="15.75" customHeight="1" x14ac:dyDescent="0.2">
      <c r="G148"/>
      <c r="H148"/>
    </row>
    <row r="149" spans="7:8" ht="15.75" customHeight="1" x14ac:dyDescent="0.2">
      <c r="G149"/>
      <c r="H149"/>
    </row>
    <row r="150" spans="7:8" ht="15.75" customHeight="1" x14ac:dyDescent="0.2">
      <c r="G150"/>
      <c r="H150"/>
    </row>
    <row r="151" spans="7:8" ht="15.75" customHeight="1" x14ac:dyDescent="0.2">
      <c r="G151"/>
      <c r="H151"/>
    </row>
    <row r="152" spans="7:8" ht="15.75" customHeight="1" x14ac:dyDescent="0.2">
      <c r="G152"/>
      <c r="H152"/>
    </row>
    <row r="153" spans="7:8" ht="15.75" customHeight="1" x14ac:dyDescent="0.2">
      <c r="G153"/>
      <c r="H153"/>
    </row>
    <row r="154" spans="7:8" ht="15.75" customHeight="1" x14ac:dyDescent="0.2">
      <c r="G154"/>
      <c r="H154"/>
    </row>
    <row r="155" spans="7:8" ht="15.75" customHeight="1" x14ac:dyDescent="0.2">
      <c r="G155"/>
      <c r="H155"/>
    </row>
    <row r="156" spans="7:8" ht="15.75" customHeight="1" x14ac:dyDescent="0.2">
      <c r="H156" s="11"/>
    </row>
    <row r="157" spans="7:8" ht="15.75" customHeight="1" x14ac:dyDescent="0.2"/>
    <row r="158" spans="7:8" ht="15.75" customHeight="1" x14ac:dyDescent="0.2"/>
    <row r="159" spans="7:8" ht="15.75" customHeight="1" x14ac:dyDescent="0.2"/>
    <row r="160" spans="7:8" ht="15.75" customHeight="1" x14ac:dyDescent="0.2"/>
    <row r="161" spans="7:7" ht="15.75" customHeight="1" x14ac:dyDescent="0.2"/>
    <row r="162" spans="7:7" ht="15.75" customHeight="1" x14ac:dyDescent="0.2"/>
    <row r="163" spans="7:7" ht="15.75" customHeight="1" x14ac:dyDescent="0.2"/>
    <row r="164" spans="7:7" ht="15.75" customHeight="1" x14ac:dyDescent="0.2"/>
    <row r="165" spans="7:7" ht="15.75" customHeight="1" x14ac:dyDescent="0.2"/>
    <row r="166" spans="7:7" ht="15.75" customHeight="1" x14ac:dyDescent="0.2">
      <c r="G166" s="7"/>
    </row>
    <row r="167" spans="7:7" ht="15.75" customHeight="1" x14ac:dyDescent="0.2">
      <c r="G167" s="7"/>
    </row>
    <row r="168" spans="7:7" ht="15.75" customHeight="1" x14ac:dyDescent="0.2"/>
    <row r="169" spans="7:7" ht="15.75" customHeight="1" x14ac:dyDescent="0.2"/>
    <row r="170" spans="7:7" ht="15.75" customHeight="1" x14ac:dyDescent="0.2"/>
    <row r="171" spans="7:7" ht="15.75" customHeight="1" x14ac:dyDescent="0.2"/>
    <row r="172" spans="7:7" ht="15.75" customHeight="1" x14ac:dyDescent="0.2"/>
    <row r="173" spans="7:7" ht="15.75" customHeight="1" x14ac:dyDescent="0.2"/>
    <row r="174" spans="7:7" ht="15.75" customHeight="1" x14ac:dyDescent="0.2"/>
    <row r="175" spans="7:7" ht="15.75" customHeight="1" x14ac:dyDescent="0.2"/>
    <row r="176" spans="7:7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3.5" customHeight="1" x14ac:dyDescent="0.2"/>
    <row r="371" ht="15.75" customHeight="1" x14ac:dyDescent="0.2"/>
    <row r="372" ht="15.75" customHeight="1" x14ac:dyDescent="0.2"/>
    <row r="373" ht="15.75" customHeight="1" x14ac:dyDescent="0.2"/>
    <row r="374" ht="15" customHeight="1" x14ac:dyDescent="0.2"/>
    <row r="375" ht="1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4.2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/>
    <row r="546" spans="9:9" ht="14.25" customHeight="1" x14ac:dyDescent="0.2">
      <c r="I546" s="28"/>
    </row>
    <row r="547" spans="9:9" ht="14.25" customHeight="1" x14ac:dyDescent="0.2">
      <c r="I547" s="28"/>
    </row>
    <row r="548" spans="9:9" ht="14.25" customHeight="1" x14ac:dyDescent="0.2">
      <c r="I548" s="28" t="s">
        <v>41</v>
      </c>
    </row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/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3.5" customHeight="1" x14ac:dyDescent="0.2"/>
    <row r="569" spans="9:9" ht="14.25" customHeight="1" x14ac:dyDescent="0.2"/>
    <row r="570" spans="9:9" ht="14.25" customHeight="1" x14ac:dyDescent="0.2"/>
    <row r="571" spans="9:9" ht="14.25" customHeight="1" x14ac:dyDescent="0.2"/>
    <row r="572" spans="9:9" ht="14.25" customHeight="1" x14ac:dyDescent="0.2"/>
    <row r="573" spans="9:9" ht="14.25" customHeight="1" x14ac:dyDescent="0.2"/>
    <row r="574" spans="9:9" ht="14.25" customHeight="1" x14ac:dyDescent="0.2"/>
    <row r="575" spans="9:9" ht="14.25" customHeight="1" x14ac:dyDescent="0.2"/>
    <row r="576" spans="9:9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" customHeight="1" x14ac:dyDescent="0.2"/>
    <row r="597" ht="15.7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5" customHeight="1" x14ac:dyDescent="0.2"/>
    <row r="614" ht="14.25" customHeight="1" x14ac:dyDescent="0.2"/>
    <row r="615" ht="14.25" customHeight="1" x14ac:dyDescent="0.2"/>
    <row r="617" ht="13.5" customHeight="1" x14ac:dyDescent="0.2"/>
    <row r="620" ht="14.25" customHeight="1" x14ac:dyDescent="0.2"/>
    <row r="621" ht="13.5" customHeight="1" x14ac:dyDescent="0.2"/>
    <row r="766" spans="16384:16384" x14ac:dyDescent="0.2">
      <c r="XFD766">
        <f>SUM(I766:XFC766)</f>
        <v>0</v>
      </c>
    </row>
    <row r="767" spans="16384:16384" x14ac:dyDescent="0.2">
      <c r="XFD767">
        <f>SUM(I767:XFC767)</f>
        <v>0</v>
      </c>
    </row>
    <row r="775" spans="9:9 16376:16376" x14ac:dyDescent="0.2">
      <c r="I775"/>
    </row>
    <row r="776" spans="9:9 16376:16376" x14ac:dyDescent="0.2">
      <c r="I776"/>
    </row>
    <row r="777" spans="9:9 16376:16376" x14ac:dyDescent="0.2">
      <c r="I777"/>
    </row>
    <row r="778" spans="9:9 16376:16376" x14ac:dyDescent="0.2">
      <c r="I778"/>
    </row>
    <row r="779" spans="9:9 16376:16376" x14ac:dyDescent="0.2">
      <c r="I779"/>
    </row>
    <row r="780" spans="9:9 16376:16376" x14ac:dyDescent="0.2">
      <c r="I780"/>
    </row>
    <row r="781" spans="9:9 16376:16376" x14ac:dyDescent="0.2">
      <c r="I781"/>
    </row>
    <row r="782" spans="9:9 16376:16376" x14ac:dyDescent="0.2">
      <c r="I782"/>
    </row>
    <row r="783" spans="9:9 16376:16376" x14ac:dyDescent="0.2">
      <c r="I783"/>
      <c r="XEV783">
        <f>SUM(I783:XEU783)</f>
        <v>0</v>
      </c>
    </row>
    <row r="784" spans="9:9 16376:16376" x14ac:dyDescent="0.2">
      <c r="I784"/>
    </row>
    <row r="785" spans="9:9 16376:16384" x14ac:dyDescent="0.2">
      <c r="I785"/>
    </row>
    <row r="786" spans="9:9 16376:16384" x14ac:dyDescent="0.2">
      <c r="I786"/>
    </row>
    <row r="787" spans="9:9 16376:16384" x14ac:dyDescent="0.2">
      <c r="I787"/>
      <c r="XEV787">
        <f>SUM(I787:XEU787)</f>
        <v>0</v>
      </c>
    </row>
    <row r="788" spans="9:9 16376:16384" x14ac:dyDescent="0.2">
      <c r="I788"/>
      <c r="XEV788">
        <f>SUM(I788:XEU788)</f>
        <v>0</v>
      </c>
    </row>
    <row r="789" spans="9:9 16376:16384" x14ac:dyDescent="0.2">
      <c r="I789"/>
    </row>
    <row r="790" spans="9:9 16376:16384" x14ac:dyDescent="0.2">
      <c r="I790"/>
    </row>
    <row r="791" spans="9:9 16376:16384" x14ac:dyDescent="0.2">
      <c r="I791"/>
    </row>
    <row r="798" spans="9:9 16376:16384" x14ac:dyDescent="0.2">
      <c r="XFD798">
        <f>SUM(I798:XFC798)</f>
        <v>0</v>
      </c>
    </row>
    <row r="799" spans="9:9 16376:16384" x14ac:dyDescent="0.2">
      <c r="XFD799">
        <f>SUM(I799:XFC799)</f>
        <v>0</v>
      </c>
    </row>
    <row r="811" spans="9:9 16384:16384" x14ac:dyDescent="0.2">
      <c r="XFD811">
        <f>SUM(I811:XFC811)</f>
        <v>0</v>
      </c>
    </row>
    <row r="812" spans="9:9 16384:16384" x14ac:dyDescent="0.2">
      <c r="XFD812">
        <f>SUM(I812:XFC812)</f>
        <v>0</v>
      </c>
    </row>
    <row r="815" spans="9:9 16384:16384" x14ac:dyDescent="0.2">
      <c r="I815"/>
    </row>
    <row r="816" spans="9:9 16384:16384" x14ac:dyDescent="0.2">
      <c r="I816"/>
    </row>
    <row r="817" spans="9:9 16376:16376" x14ac:dyDescent="0.2">
      <c r="I817"/>
      <c r="XEV817">
        <f>SUM(I817:XEU817)</f>
        <v>0</v>
      </c>
    </row>
    <row r="818" spans="9:9 16376:16376" x14ac:dyDescent="0.2">
      <c r="I818"/>
    </row>
    <row r="819" spans="9:9 16376:16376" x14ac:dyDescent="0.2">
      <c r="I819"/>
    </row>
    <row r="820" spans="9:9 16376:16376" x14ac:dyDescent="0.2">
      <c r="I820"/>
    </row>
    <row r="821" spans="9:9 16376:16376" x14ac:dyDescent="0.2">
      <c r="I821"/>
    </row>
    <row r="822" spans="9:9 16376:16376" x14ac:dyDescent="0.2">
      <c r="I822"/>
    </row>
    <row r="823" spans="9:9 16376:16376" x14ac:dyDescent="0.2">
      <c r="I823"/>
    </row>
    <row r="824" spans="9:9 16376:16376" x14ac:dyDescent="0.2">
      <c r="I824"/>
    </row>
    <row r="825" spans="9:9 16376:16376" x14ac:dyDescent="0.2">
      <c r="I825"/>
    </row>
    <row r="967" spans="12:12" x14ac:dyDescent="0.2">
      <c r="L967" s="24"/>
    </row>
    <row r="983" spans="9:9" ht="15" customHeight="1" x14ac:dyDescent="0.2"/>
    <row r="984" spans="9:9" ht="15" customHeight="1" x14ac:dyDescent="0.2"/>
    <row r="985" spans="9:9" ht="15" customHeight="1" x14ac:dyDescent="0.2"/>
    <row r="986" spans="9:9" ht="15" customHeight="1" x14ac:dyDescent="0.2"/>
    <row r="987" spans="9:9" ht="15" customHeight="1" x14ac:dyDescent="0.2"/>
    <row r="988" spans="9:9" ht="15" customHeight="1" x14ac:dyDescent="0.2"/>
    <row r="989" spans="9:9" ht="15" customHeight="1" x14ac:dyDescent="0.2"/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/>
    <row r="1009" spans="9:9" ht="15" customHeight="1" x14ac:dyDescent="0.2"/>
    <row r="1010" spans="9:9" ht="15" customHeight="1" x14ac:dyDescent="0.2"/>
    <row r="1011" spans="9:9" ht="15" customHeight="1" x14ac:dyDescent="0.2"/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/>
    <row r="1095" spans="9:9" ht="15" customHeight="1" x14ac:dyDescent="0.2"/>
    <row r="1096" spans="9:9" ht="15" customHeight="1" x14ac:dyDescent="0.2"/>
    <row r="1097" spans="9:9" ht="15" customHeight="1" x14ac:dyDescent="0.2"/>
    <row r="1098" spans="9:9" ht="15" customHeight="1" x14ac:dyDescent="0.2"/>
    <row r="1099" spans="9:9" ht="15" customHeight="1" x14ac:dyDescent="0.2"/>
    <row r="1100" spans="9:9" ht="15" customHeight="1" x14ac:dyDescent="0.2"/>
    <row r="1101" spans="9:9" ht="15" customHeight="1" x14ac:dyDescent="0.2"/>
    <row r="1102" spans="9:9" ht="15.75" customHeight="1" x14ac:dyDescent="0.2"/>
    <row r="1103" spans="9:9" ht="16.5" customHeight="1" x14ac:dyDescent="0.2"/>
    <row r="1104" spans="9:9" ht="15.75" customHeight="1" x14ac:dyDescent="0.2"/>
    <row r="1105" spans="9:9" ht="17.25" customHeight="1" x14ac:dyDescent="0.2"/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</sheetData>
  <sortState ref="A27:F90">
    <sortCondition ref="A27"/>
  </sortState>
  <mergeCells count="2">
    <mergeCell ref="A6:B6"/>
    <mergeCell ref="A16:B1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2022-01-04T22:33:35Z</cp:lastPrinted>
  <dcterms:created xsi:type="dcterms:W3CDTF">2003-02-04T19:04:15Z</dcterms:created>
  <dcterms:modified xsi:type="dcterms:W3CDTF">2022-01-04T22:34:07Z</dcterms:modified>
</cp:coreProperties>
</file>