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2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MISC!$A$26:$G$29</definedName>
    <definedName name="_xlnm.Print_Area" localSheetId="3">Commercial!$A$1:$I$28</definedName>
  </definedNames>
  <calcPr calcId="162913"/>
</workbook>
</file>

<file path=xl/calcChain.xml><?xml version="1.0" encoding="utf-8"?>
<calcChain xmlns="http://schemas.openxmlformats.org/spreadsheetml/2006/main">
  <c r="D30" i="6" l="1"/>
  <c r="D29" i="6"/>
  <c r="D28" i="6"/>
  <c r="D26" i="6"/>
  <c r="D25" i="6"/>
  <c r="D20" i="6"/>
  <c r="B31" i="6"/>
  <c r="B30" i="6"/>
  <c r="B29" i="6"/>
  <c r="B28" i="6"/>
  <c r="B27" i="6"/>
  <c r="B26" i="6"/>
  <c r="B25" i="6"/>
  <c r="B20" i="6"/>
  <c r="I58" i="1" l="1"/>
  <c r="J58" i="1"/>
  <c r="K58" i="1"/>
  <c r="L58" i="1"/>
  <c r="I68" i="1"/>
  <c r="J68" i="1"/>
  <c r="K68" i="1"/>
  <c r="L68" i="1"/>
  <c r="I74" i="1"/>
  <c r="J74" i="1"/>
  <c r="K74" i="1"/>
  <c r="L74" i="1"/>
  <c r="I79" i="1"/>
  <c r="J79" i="1"/>
  <c r="K79" i="1"/>
  <c r="L79" i="1"/>
  <c r="I69" i="1" l="1"/>
  <c r="K69" i="1"/>
  <c r="J69" i="1"/>
  <c r="L69" i="1"/>
  <c r="D31" i="6"/>
  <c r="D27" i="6" l="1"/>
  <c r="D24" i="6"/>
  <c r="B24" i="6"/>
  <c r="C32" i="6" l="1"/>
  <c r="D23" i="6" l="1"/>
  <c r="D21" i="6"/>
  <c r="B23" i="6" l="1"/>
  <c r="B21" i="6"/>
  <c r="D22" i="6" l="1"/>
  <c r="B22" i="6" l="1"/>
  <c r="F28" i="2" l="1"/>
  <c r="G28" i="2"/>
  <c r="H28" i="2"/>
  <c r="I28" i="2"/>
  <c r="XFD10" i="5" l="1"/>
  <c r="L134" i="1" l="1"/>
  <c r="K134" i="1"/>
  <c r="J134" i="1"/>
  <c r="I134" i="1"/>
  <c r="I32" i="6" l="1"/>
  <c r="D16" i="6" l="1"/>
  <c r="F32" i="5"/>
  <c r="H32" i="6" l="1"/>
  <c r="H16" i="6"/>
  <c r="C16" i="6" l="1"/>
  <c r="B32" i="6" l="1"/>
  <c r="F7" i="5" l="1"/>
  <c r="H7" i="5" l="1"/>
  <c r="L84" i="1" l="1"/>
  <c r="K84" i="1"/>
  <c r="J84" i="1"/>
  <c r="I84" i="1"/>
  <c r="G16" i="6" l="1"/>
  <c r="F26" i="5" l="1"/>
  <c r="F11" i="2" l="1"/>
  <c r="G11" i="2"/>
  <c r="H11" i="2"/>
  <c r="I11" i="2"/>
  <c r="G32" i="6" l="1"/>
  <c r="I16" i="6"/>
  <c r="F113" i="5" l="1"/>
  <c r="XEV791" i="5" l="1"/>
  <c r="XFD775" i="5"/>
  <c r="XFD820" i="5"/>
  <c r="XFD806" i="5"/>
  <c r="XFD807" i="5" l="1"/>
  <c r="XFD774" i="5"/>
  <c r="XEV795" i="5"/>
  <c r="XEV796" i="5"/>
  <c r="XFD819" i="5"/>
  <c r="XEV825" i="5"/>
  <c r="D32" i="6" l="1"/>
  <c r="J4" i="3" l="1"/>
  <c r="H4" i="3" l="1"/>
  <c r="I4" i="3"/>
  <c r="B16" i="6"/>
</calcChain>
</file>

<file path=xl/sharedStrings.xml><?xml version="1.0" encoding="utf-8"?>
<sst xmlns="http://schemas.openxmlformats.org/spreadsheetml/2006/main" count="1087" uniqueCount="679">
  <si>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</si>
  <si>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</si>
  <si>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</si>
  <si>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</si>
  <si>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</si>
  <si>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</si>
  <si>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</si>
  <si>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</si>
  <si>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</si>
  <si>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</si>
  <si>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</si>
  <si>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</si>
  <si>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</si>
  <si>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</si>
  <si>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</si>
  <si>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</si>
  <si>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</si>
  <si>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</si>
  <si>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</si>
  <si>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</si>
  <si>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</si>
  <si>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</si>
  <si>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</si>
  <si>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</si>
  <si>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</si>
  <si>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</si>
  <si>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</si>
  <si>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</si>
  <si>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</si>
  <si>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</si>
  <si>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</si>
  <si>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</si>
  <si>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</si>
  <si>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</si>
  <si>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</si>
  <si>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</si>
  <si>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</si>
  <si>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</si>
  <si>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</si>
  <si>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</si>
  <si>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</si>
  <si>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</si>
  <si>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</si>
  <si>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</si>
  <si>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</si>
  <si>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</si>
  <si>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</si>
  <si>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</si>
  <si>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</si>
  <si>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</si>
  <si>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</si>
  <si>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</si>
  <si>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</si>
  <si>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.</t>
  </si>
  <si>
    <t/>
  </si>
  <si>
    <t>JULY 2022</t>
  </si>
  <si>
    <t>JULY 2021</t>
  </si>
  <si>
    <t>JANUARY - JULY 2021</t>
  </si>
  <si>
    <t>22-2327</t>
  </si>
  <si>
    <t>3173 Brady Ct</t>
  </si>
  <si>
    <t>Rudder Pointe</t>
  </si>
  <si>
    <t>Avonley Homes</t>
  </si>
  <si>
    <t>22-2328</t>
  </si>
  <si>
    <t>2836 Messenger Way</t>
  </si>
  <si>
    <t>Bonham Trace</t>
  </si>
  <si>
    <t>22-2300</t>
  </si>
  <si>
    <t>3500 Pointe Du Hoc Dr</t>
  </si>
  <si>
    <t>22-2299</t>
  </si>
  <si>
    <t>3160 Brady Ct</t>
  </si>
  <si>
    <t>22-2298</t>
  </si>
  <si>
    <t>3169 Brady Ct</t>
  </si>
  <si>
    <t>22-2364</t>
  </si>
  <si>
    <t>1497 Kingsgate Dr</t>
  </si>
  <si>
    <t>Edgewater</t>
  </si>
  <si>
    <t>Stylecraft Builders</t>
  </si>
  <si>
    <t>22-2383</t>
  </si>
  <si>
    <t>1412 Frankfort St</t>
  </si>
  <si>
    <t>Castle Heights</t>
  </si>
  <si>
    <t>Southern Solar</t>
  </si>
  <si>
    <t>21-4983</t>
  </si>
  <si>
    <t>601 W WJB Pkwy</t>
  </si>
  <si>
    <t>Bryan Original Townsite</t>
  </si>
  <si>
    <t>Alexandra Aguilar</t>
  </si>
  <si>
    <t>Grocery store</t>
  </si>
  <si>
    <t>22-2456</t>
  </si>
  <si>
    <t>971 N Earl Rudder Fwy</t>
  </si>
  <si>
    <t>Infinity Landscape</t>
  </si>
  <si>
    <t>22-2439</t>
  </si>
  <si>
    <t>2003 Pinewood Dr</t>
  </si>
  <si>
    <t>Rockwood Park Estates</t>
  </si>
  <si>
    <t>Americas Choice Roofing</t>
  </si>
  <si>
    <t>22-2450</t>
  </si>
  <si>
    <t>2112 Polmont Dr</t>
  </si>
  <si>
    <t>Final Touch Roofing</t>
  </si>
  <si>
    <t>22-2396</t>
  </si>
  <si>
    <t>1968 Lili Cv</t>
  </si>
  <si>
    <t>Pleasant Hill</t>
  </si>
  <si>
    <t>Omega Builders</t>
  </si>
  <si>
    <t>22-2354</t>
  </si>
  <si>
    <t>1969 Lili Cv</t>
  </si>
  <si>
    <t>22-2190</t>
  </si>
  <si>
    <t>2613 E 29th St</t>
  </si>
  <si>
    <t>Calami Construction</t>
  </si>
  <si>
    <t>Remodel</t>
  </si>
  <si>
    <t>John Seidel</t>
  </si>
  <si>
    <t>22-5086</t>
  </si>
  <si>
    <t>3516 Abingdon Cv</t>
  </si>
  <si>
    <t>Prince Irrigation</t>
  </si>
  <si>
    <t>22-0242</t>
  </si>
  <si>
    <t>3141 Tarleton Ct</t>
  </si>
  <si>
    <t>22-0604</t>
  </si>
  <si>
    <t>1917 Shimla Ct</t>
  </si>
  <si>
    <t>21-4782</t>
  </si>
  <si>
    <t>2713 Colony Vista Ct</t>
  </si>
  <si>
    <t>Brazos Valley Greenscapes</t>
  </si>
  <si>
    <t>21-5255</t>
  </si>
  <si>
    <t>5017 Grayson Way</t>
  </si>
  <si>
    <t>22-0240</t>
  </si>
  <si>
    <t>3148 Tarleton Ct</t>
  </si>
  <si>
    <t>22-2531</t>
  </si>
  <si>
    <t>2107 Woodville Rd</t>
  </si>
  <si>
    <t>Wallace</t>
  </si>
  <si>
    <t>Eduardo Rodriguez</t>
  </si>
  <si>
    <t>22-2337</t>
  </si>
  <si>
    <t>920 Clear Leaf Dr #15</t>
  </si>
  <si>
    <t>Jose Paiz</t>
  </si>
  <si>
    <t>22-2513</t>
  </si>
  <si>
    <t>1206 Dale St</t>
  </si>
  <si>
    <t>Candy Hill</t>
  </si>
  <si>
    <t>Habitat for Humanity</t>
  </si>
  <si>
    <t>22-2514</t>
  </si>
  <si>
    <t>1208 Dale St</t>
  </si>
  <si>
    <t>22-2416</t>
  </si>
  <si>
    <t>1903 Thorndyke Ln</t>
  </si>
  <si>
    <t>ADT Solar LLC</t>
  </si>
  <si>
    <t>22-2438</t>
  </si>
  <si>
    <t>3216 Ashville Path</t>
  </si>
  <si>
    <t>Generator Super Center</t>
  </si>
  <si>
    <t>22-2437</t>
  </si>
  <si>
    <t>3070 Hickory Ridge Cr</t>
  </si>
  <si>
    <t>Traditions</t>
  </si>
  <si>
    <t>22-2480</t>
  </si>
  <si>
    <t>Aggieland Roofing</t>
  </si>
  <si>
    <t>22-1814</t>
  </si>
  <si>
    <t>4715 Copperfield Dr</t>
  </si>
  <si>
    <t>Miramont</t>
  </si>
  <si>
    <t>Standard Eco Solar</t>
  </si>
  <si>
    <t>22-2322</t>
  </si>
  <si>
    <t>3600 Brockhampton Dr</t>
  </si>
  <si>
    <t>Wheeler Ridge</t>
  </si>
  <si>
    <t>Eric Pruitt</t>
  </si>
  <si>
    <t>22-2330</t>
  </si>
  <si>
    <t>2219 E Briargate Dr</t>
  </si>
  <si>
    <t>Briarcrest Valley</t>
  </si>
  <si>
    <t>Malek Service Co</t>
  </si>
  <si>
    <t>22-2329</t>
  </si>
  <si>
    <t>2049 Oakwood Forest Dr</t>
  </si>
  <si>
    <t>Salidiner</t>
  </si>
  <si>
    <t>Perma Pier</t>
  </si>
  <si>
    <t>22-2511</t>
  </si>
  <si>
    <t>806 E Villa Maria Rd</t>
  </si>
  <si>
    <t>Sign Pro</t>
  </si>
  <si>
    <t>Wall illuminated</t>
  </si>
  <si>
    <t>21-5083</t>
  </si>
  <si>
    <t>3520 Fairhope Way</t>
  </si>
  <si>
    <t>22-2533</t>
  </si>
  <si>
    <t>213 Lynn Dr 201</t>
  </si>
  <si>
    <t>TGC Landscapes LLC</t>
  </si>
  <si>
    <t>22-2534</t>
  </si>
  <si>
    <t>213 Lynn Dr 202</t>
  </si>
  <si>
    <t>22-2535</t>
  </si>
  <si>
    <t>213 Lynn Dr 203</t>
  </si>
  <si>
    <t>22-2537</t>
  </si>
  <si>
    <t>213 Lynn Dr 204</t>
  </si>
  <si>
    <t>22-2538</t>
  </si>
  <si>
    <t>211 Lynn Dr 101</t>
  </si>
  <si>
    <t>22-2539</t>
  </si>
  <si>
    <t>211 Lynn Dr 102</t>
  </si>
  <si>
    <t>22-2541</t>
  </si>
  <si>
    <t>211 Lynn Dr 103</t>
  </si>
  <si>
    <t>22-2542</t>
  </si>
  <si>
    <t>211 Lynn Dr 104</t>
  </si>
  <si>
    <t>22-2543</t>
  </si>
  <si>
    <t>211 Lynn Dr 105</t>
  </si>
  <si>
    <t>22-1880</t>
  </si>
  <si>
    <t>4110 Wabash Ct</t>
  </si>
  <si>
    <t>Oakmont</t>
  </si>
  <si>
    <t>Blackstone Homes</t>
  </si>
  <si>
    <t>22-2408</t>
  </si>
  <si>
    <t>5024 Grayson Way</t>
  </si>
  <si>
    <t>2B</t>
  </si>
  <si>
    <t>Magruder Homes</t>
  </si>
  <si>
    <t>22-2370</t>
  </si>
  <si>
    <t>5013 Greenstone Way</t>
  </si>
  <si>
    <t>22-2352</t>
  </si>
  <si>
    <t>1310 Kingsgate Dr</t>
  </si>
  <si>
    <t>22-2350</t>
  </si>
  <si>
    <t>1306 Kingsgate Dr</t>
  </si>
  <si>
    <t>22-2351</t>
  </si>
  <si>
    <t>1308 Kingsgate Dr</t>
  </si>
  <si>
    <t>22-2365</t>
  </si>
  <si>
    <t>1984 Chief St</t>
  </si>
  <si>
    <t>22-2148</t>
  </si>
  <si>
    <t>4645 River Valley Dr</t>
  </si>
  <si>
    <t>Greenbrier</t>
  </si>
  <si>
    <t>Ridgewood Custom Homes</t>
  </si>
  <si>
    <t>22-2447</t>
  </si>
  <si>
    <t>1312 Kingsgate Dr</t>
  </si>
  <si>
    <t>22-2421</t>
  </si>
  <si>
    <t>10624 Natural Pond Rd</t>
  </si>
  <si>
    <t>Yaupon Trail</t>
  </si>
  <si>
    <t>22-2413</t>
  </si>
  <si>
    <t>10605 Scarlet Peak Ct</t>
  </si>
  <si>
    <t>22-2412</t>
  </si>
  <si>
    <t>10603 Scarlet Peak Ct</t>
  </si>
  <si>
    <t>22-2410</t>
  </si>
  <si>
    <t>3321 Stoneleigh Rd</t>
  </si>
  <si>
    <t>Ambit Homes</t>
  </si>
  <si>
    <t>22-2429</t>
  </si>
  <si>
    <t>4146 Vintage Estates Ct</t>
  </si>
  <si>
    <t>Vintage Estates</t>
  </si>
  <si>
    <t>22-2428</t>
  </si>
  <si>
    <t>4110 Vintage Estates Ct</t>
  </si>
  <si>
    <t>22-2430</t>
  </si>
  <si>
    <t>4149 Vintage Estates Ct</t>
  </si>
  <si>
    <t>22-2431</t>
  </si>
  <si>
    <t>4153 Vintage Estates Ct</t>
  </si>
  <si>
    <t>22-2547</t>
  </si>
  <si>
    <t>3201 Walnut Creek Ct</t>
  </si>
  <si>
    <t>22-2434</t>
  </si>
  <si>
    <t>3616 Sunnybrook Ln</t>
  </si>
  <si>
    <t>Enchanted Meadows</t>
  </si>
  <si>
    <t>Joe Rabalais</t>
  </si>
  <si>
    <t>21-4863</t>
  </si>
  <si>
    <t>908 N Sterling Ave</t>
  </si>
  <si>
    <t>Rise Up Refuse</t>
  </si>
  <si>
    <t>22-2571</t>
  </si>
  <si>
    <t>6150 Mumford Rd</t>
  </si>
  <si>
    <t>Moses Baine</t>
  </si>
  <si>
    <t>Amence Development</t>
  </si>
  <si>
    <t>Modular building #2</t>
  </si>
  <si>
    <t>Ara We Opco LLC</t>
  </si>
  <si>
    <t>22-2464</t>
  </si>
  <si>
    <t>3400 Heisman Cr #2A</t>
  </si>
  <si>
    <t>Durban Builders LLC</t>
  </si>
  <si>
    <t>22-2285</t>
  </si>
  <si>
    <t>1211 W 18th St</t>
  </si>
  <si>
    <t>West Side</t>
  </si>
  <si>
    <t>Upward Soaring Properties</t>
  </si>
  <si>
    <t>22-1496</t>
  </si>
  <si>
    <t>2854 Messenger Way</t>
  </si>
  <si>
    <t>22-0146</t>
  </si>
  <si>
    <t>3621 Dawn Ct</t>
  </si>
  <si>
    <t>Hart Lawn Care &amp; Irrigation</t>
  </si>
  <si>
    <t>21-0535</t>
  </si>
  <si>
    <t>3212 Peterson Way</t>
  </si>
  <si>
    <t>All Services Irrigation</t>
  </si>
  <si>
    <t>22-2460</t>
  </si>
  <si>
    <t>4111 Hennepin Ct</t>
  </si>
  <si>
    <t>2A</t>
  </si>
  <si>
    <t>Hall Homes LLC</t>
  </si>
  <si>
    <t>22-2509</t>
  </si>
  <si>
    <t>971 n Earl Rudder Fwy</t>
  </si>
  <si>
    <t>Ruffino</t>
  </si>
  <si>
    <t>Extreme Signs</t>
  </si>
  <si>
    <t>Monument sign base</t>
  </si>
  <si>
    <t>Store House Storage</t>
  </si>
  <si>
    <t>22-2592</t>
  </si>
  <si>
    <t>22-2591</t>
  </si>
  <si>
    <t>22-2508</t>
  </si>
  <si>
    <t>Freestanding</t>
  </si>
  <si>
    <t>22-1895</t>
  </si>
  <si>
    <t>3100 Cambridge Dr</t>
  </si>
  <si>
    <t>Richard Carter</t>
  </si>
  <si>
    <t>JT Vaughn Construction</t>
  </si>
  <si>
    <t>Church addition</t>
  </si>
  <si>
    <t>First Baptist Church</t>
  </si>
  <si>
    <t>22-2312</t>
  </si>
  <si>
    <t>4421 S Texas Ave</t>
  </si>
  <si>
    <t>Porcellino Inc</t>
  </si>
  <si>
    <t>Freestanding canopy</t>
  </si>
  <si>
    <t>AAA Awning Co Inc</t>
  </si>
  <si>
    <t>22-2451</t>
  </si>
  <si>
    <t>3321 Missouri Ave</t>
  </si>
  <si>
    <t>Park Forest</t>
  </si>
  <si>
    <t>Reymundo Fuentes</t>
  </si>
  <si>
    <t>22-2446</t>
  </si>
  <si>
    <t>1907 Kinnard Ave</t>
  </si>
  <si>
    <t>Darwin Sub Scanlan</t>
  </si>
  <si>
    <t>Vision Solar LLC</t>
  </si>
  <si>
    <t>22-2445</t>
  </si>
  <si>
    <t>5113 Maroon Creek Dr</t>
  </si>
  <si>
    <t>Texas Solar Integrated LLC</t>
  </si>
  <si>
    <t>22-1005</t>
  </si>
  <si>
    <t>2847 Messenger Way</t>
  </si>
  <si>
    <t>21-4800</t>
  </si>
  <si>
    <t>3013 Stevens Dr</t>
  </si>
  <si>
    <t>22-2459</t>
  </si>
  <si>
    <t>1900 Cartwright St</t>
  </si>
  <si>
    <t>Saul Ruiz</t>
  </si>
  <si>
    <t>21-5115</t>
  </si>
  <si>
    <t>984 Rice Dr</t>
  </si>
  <si>
    <t>Tex-Rain Outdoor Solutions</t>
  </si>
  <si>
    <t>21-5071</t>
  </si>
  <si>
    <t>986 Rice Dr</t>
  </si>
  <si>
    <t>21-5076</t>
  </si>
  <si>
    <t>988 Rice Dr</t>
  </si>
  <si>
    <t>21-4873</t>
  </si>
  <si>
    <t>989 Rice Dr</t>
  </si>
  <si>
    <t>22-2394</t>
  </si>
  <si>
    <t>4114 E 29th St</t>
  </si>
  <si>
    <t>Sandia Plaza</t>
  </si>
  <si>
    <t>Barnett Signs</t>
  </si>
  <si>
    <t>Face change</t>
  </si>
  <si>
    <t>22-2395</t>
  </si>
  <si>
    <t>22-2393</t>
  </si>
  <si>
    <t>22-2486</t>
  </si>
  <si>
    <t>2004 Carter Creek Pkwy</t>
  </si>
  <si>
    <t>Woodson Park</t>
  </si>
  <si>
    <t>22-2485</t>
  </si>
  <si>
    <t>1312 Lincoln St</t>
  </si>
  <si>
    <t>Cristian Reyes</t>
  </si>
  <si>
    <t>22-2496</t>
  </si>
  <si>
    <t>5705 Cerrillos Dr</t>
  </si>
  <si>
    <t>Alamosa Springs</t>
  </si>
  <si>
    <t>Legend Classic Homes Ltd</t>
  </si>
  <si>
    <t>22-2495</t>
  </si>
  <si>
    <t>5707 Cerrillos Dr</t>
  </si>
  <si>
    <t>22-2497</t>
  </si>
  <si>
    <t>5701 Cerrillos Dr</t>
  </si>
  <si>
    <t>22-2499</t>
  </si>
  <si>
    <t>1412 Desire Ln</t>
  </si>
  <si>
    <t>Hope Crossing</t>
  </si>
  <si>
    <t>22-2500</t>
  </si>
  <si>
    <t>1415 Desire Ln</t>
  </si>
  <si>
    <t>22-2501</t>
  </si>
  <si>
    <t>4700 Nopalitos Way</t>
  </si>
  <si>
    <t>22-2426</t>
  </si>
  <si>
    <t>1403 Bradley St</t>
  </si>
  <si>
    <t>Keats</t>
  </si>
  <si>
    <t>22-2423</t>
  </si>
  <si>
    <t>1014 Dansby St</t>
  </si>
  <si>
    <t>Austin</t>
  </si>
  <si>
    <t>22-2319</t>
  </si>
  <si>
    <t>1107 Clark St</t>
  </si>
  <si>
    <t>Alejandro Contreras</t>
  </si>
  <si>
    <t>22-2415</t>
  </si>
  <si>
    <t>302 W 22nd St 111</t>
  </si>
  <si>
    <t>VN2 Properties</t>
  </si>
  <si>
    <t>22-2417</t>
  </si>
  <si>
    <t>302 W 22nd St 112</t>
  </si>
  <si>
    <t>22-2418</t>
  </si>
  <si>
    <t>302 W 22nd St 113</t>
  </si>
  <si>
    <t>22-2419</t>
  </si>
  <si>
    <t>302 W 22nd St 114</t>
  </si>
  <si>
    <t>22-2420</t>
  </si>
  <si>
    <t>302 W 22nd St 115</t>
  </si>
  <si>
    <t>22-2422</t>
  </si>
  <si>
    <t>302 W 22nd St 116</t>
  </si>
  <si>
    <t>22-0565</t>
  </si>
  <si>
    <t>3145 Brady Ct</t>
  </si>
  <si>
    <t>21-5265</t>
  </si>
  <si>
    <t>1977 Chief St</t>
  </si>
  <si>
    <t>21-5344</t>
  </si>
  <si>
    <t>1973 Chief St</t>
  </si>
  <si>
    <t>22-0169</t>
  </si>
  <si>
    <t>1972 Chief St</t>
  </si>
  <si>
    <t>22-0288</t>
  </si>
  <si>
    <t>3513 Chantilly Path</t>
  </si>
  <si>
    <t>22-0605</t>
  </si>
  <si>
    <t>1919 Shimla Ct</t>
  </si>
  <si>
    <t>21-5109</t>
  </si>
  <si>
    <t>1803 Thorndyke Ln</t>
  </si>
  <si>
    <t>21-5017</t>
  </si>
  <si>
    <t>4718 Milagro Lp</t>
  </si>
  <si>
    <t>Texsun Design &amp; Irrigation</t>
  </si>
  <si>
    <t>21-5113</t>
  </si>
  <si>
    <t>991 Rice Dr</t>
  </si>
  <si>
    <t>21-5078</t>
  </si>
  <si>
    <t>992 Rice Dr</t>
  </si>
  <si>
    <t>21-5111</t>
  </si>
  <si>
    <t>993 Rice Dr</t>
  </si>
  <si>
    <t>21-5079</t>
  </si>
  <si>
    <t>994 Rice Dr</t>
  </si>
  <si>
    <t>21-5080</t>
  </si>
  <si>
    <t>995 Rice Dr</t>
  </si>
  <si>
    <t>21-5116</t>
  </si>
  <si>
    <t>996 Rice Dr</t>
  </si>
  <si>
    <t>21-5117</t>
  </si>
  <si>
    <t>997 Rice Dr</t>
  </si>
  <si>
    <t>22-1978</t>
  </si>
  <si>
    <t>3512 Abingdon Cv</t>
  </si>
  <si>
    <t>22-0694</t>
  </si>
  <si>
    <t>3505 Castine Ct</t>
  </si>
  <si>
    <t>22-2484</t>
  </si>
  <si>
    <t>1520 N Texas Ave</t>
  </si>
  <si>
    <t>Jinco Inc</t>
  </si>
  <si>
    <t>22-2323</t>
  </si>
  <si>
    <t>2901 Ambrose Dr</t>
  </si>
  <si>
    <t>Austins Colony</t>
  </si>
  <si>
    <t>Brazos Lonestar Pools</t>
  </si>
  <si>
    <t>22-2577</t>
  </si>
  <si>
    <t>4004 Willow Oak St</t>
  </si>
  <si>
    <t>Trinity Exterior Group</t>
  </si>
  <si>
    <t>22-2289</t>
  </si>
  <si>
    <t>2004 Stone View Ct</t>
  </si>
  <si>
    <t>Cruz Construction</t>
  </si>
  <si>
    <t>22-2483</t>
  </si>
  <si>
    <t>1112 Weatherly Dr</t>
  </si>
  <si>
    <t>Allen Forest</t>
  </si>
  <si>
    <t>Power Home Solar LLC</t>
  </si>
  <si>
    <t>22-2476</t>
  </si>
  <si>
    <t>1303 Saunders St</t>
  </si>
  <si>
    <t>Henderson</t>
  </si>
  <si>
    <t>Katt Properties LLC</t>
  </si>
  <si>
    <t>22-2401</t>
  </si>
  <si>
    <t>1305 Saunders St</t>
  </si>
  <si>
    <t>22-2479</t>
  </si>
  <si>
    <t>3312 Lewisburg Ct</t>
  </si>
  <si>
    <t>22-2481</t>
  </si>
  <si>
    <t>2811 Muirwood Ct</t>
  </si>
  <si>
    <t>Oak Meadow</t>
  </si>
  <si>
    <t>22-2482</t>
  </si>
  <si>
    <t>4511 Northwood Dr</t>
  </si>
  <si>
    <t>Northwood</t>
  </si>
  <si>
    <t>22-2477</t>
  </si>
  <si>
    <t>409 McCulloch St</t>
  </si>
  <si>
    <t>22-2443</t>
  </si>
  <si>
    <t>4401 Sherwood Dr</t>
  </si>
  <si>
    <t>22-2355</t>
  </si>
  <si>
    <t>1013 W 28th St</t>
  </si>
  <si>
    <t>Stephen F Austin</t>
  </si>
  <si>
    <t>Palm Valley Construction</t>
  </si>
  <si>
    <t>22-2627</t>
  </si>
  <si>
    <t>241 N Earl Rudder Fwy</t>
  </si>
  <si>
    <t>Illum Freestanding</t>
  </si>
  <si>
    <t>22-2478</t>
  </si>
  <si>
    <t>4705 Milagro Lp</t>
  </si>
  <si>
    <t>Sunshine Fun Pools</t>
  </si>
  <si>
    <t>22-2602</t>
  </si>
  <si>
    <t>308 Waco St</t>
  </si>
  <si>
    <t>Legion</t>
  </si>
  <si>
    <t>Charles Hamiter</t>
  </si>
  <si>
    <t>22-0241</t>
  </si>
  <si>
    <t>3108 Tarleton Ct</t>
  </si>
  <si>
    <t>21-5294</t>
  </si>
  <si>
    <t>4715 Milagro Lp</t>
  </si>
  <si>
    <t>22-0020</t>
  </si>
  <si>
    <t>4714 Milagro Lp</t>
  </si>
  <si>
    <t>22-0251</t>
  </si>
  <si>
    <t>4713 Milagro Lp</t>
  </si>
  <si>
    <t>22-0346</t>
  </si>
  <si>
    <t>4710 Milagro Lp</t>
  </si>
  <si>
    <t>22-0179</t>
  </si>
  <si>
    <t>4708 Milagro Lp</t>
  </si>
  <si>
    <t>22-0225</t>
  </si>
  <si>
    <t>4330 Fox River Ln</t>
  </si>
  <si>
    <t>22-0083</t>
  </si>
  <si>
    <t>4200 Peregrine Way</t>
  </si>
  <si>
    <t>22-0245</t>
  </si>
  <si>
    <t>3113 Tarleton Ct</t>
  </si>
  <si>
    <t>22-0898</t>
  </si>
  <si>
    <t>10616 Natural Pond Rd</t>
  </si>
  <si>
    <t>22-0606</t>
  </si>
  <si>
    <t>1937 Viva Rd</t>
  </si>
  <si>
    <t>22-2387</t>
  </si>
  <si>
    <t>3345 University Dr E</t>
  </si>
  <si>
    <t>A&amp;A Landscape</t>
  </si>
  <si>
    <t>22-2724</t>
  </si>
  <si>
    <t>22-2723</t>
  </si>
  <si>
    <t>214 Lynn Dr 304</t>
  </si>
  <si>
    <t>214 Lynn Dr 305</t>
  </si>
  <si>
    <t>22-2722</t>
  </si>
  <si>
    <t>214 Lynn Dr 303</t>
  </si>
  <si>
    <t>22-2721</t>
  </si>
  <si>
    <t>214 Lynn Dr 302</t>
  </si>
  <si>
    <t>22-2720</t>
  </si>
  <si>
    <t>214 Lynn Dr 301</t>
  </si>
  <si>
    <t>22-2746</t>
  </si>
  <si>
    <t>4775 Concordia Dr</t>
  </si>
  <si>
    <t>Dewitt Construction Serv</t>
  </si>
  <si>
    <t>22-2770</t>
  </si>
  <si>
    <t>4089 Cross Park Dr B13</t>
  </si>
  <si>
    <t>21-5340</t>
  </si>
  <si>
    <t>6093 Toby Bnd</t>
  </si>
  <si>
    <t>Crimson Irrigation</t>
  </si>
  <si>
    <t>21-5320</t>
  </si>
  <si>
    <t>6089 Toby Bnd</t>
  </si>
  <si>
    <t>21-5329</t>
  </si>
  <si>
    <t>6101 Toby Bnd</t>
  </si>
  <si>
    <t>21-5339</t>
  </si>
  <si>
    <t>6105 Toby Bnd</t>
  </si>
  <si>
    <t>21-5300</t>
  </si>
  <si>
    <t>6097 Toby Bnd</t>
  </si>
  <si>
    <t>22-2748</t>
  </si>
  <si>
    <t>4789 Concordia Dr</t>
  </si>
  <si>
    <t>22-0609</t>
  </si>
  <si>
    <t>4796 Holm Oak Rd</t>
  </si>
  <si>
    <t>22-0665</t>
  </si>
  <si>
    <t>1900 Shimla Ct</t>
  </si>
  <si>
    <t>21-5110</t>
  </si>
  <si>
    <t>1800 Thorndyke Ln</t>
  </si>
  <si>
    <t>21-5031</t>
  </si>
  <si>
    <t>6109 Toby Bnd</t>
  </si>
  <si>
    <t>22-2596</t>
  </si>
  <si>
    <t>22-2595</t>
  </si>
  <si>
    <t>22-2594</t>
  </si>
  <si>
    <t>22-2494</t>
  </si>
  <si>
    <t>22-2597</t>
  </si>
  <si>
    <t>22-2561</t>
  </si>
  <si>
    <t>Park Hudson</t>
  </si>
  <si>
    <t>NE Construction</t>
  </si>
  <si>
    <t>Monument</t>
  </si>
  <si>
    <t>22-2677</t>
  </si>
  <si>
    <t>1211 Henderson St</t>
  </si>
  <si>
    <t>James</t>
  </si>
  <si>
    <t>J Enrique Gomez</t>
  </si>
  <si>
    <t>22-2633</t>
  </si>
  <si>
    <t>203 N Hutchins St</t>
  </si>
  <si>
    <t>Travis Park</t>
  </si>
  <si>
    <t>Otoniel Galvez</t>
  </si>
  <si>
    <t>22-2305</t>
  </si>
  <si>
    <t>500 E 30th St</t>
  </si>
  <si>
    <t>Phillips</t>
  </si>
  <si>
    <t>Arbor Forge Construction</t>
  </si>
  <si>
    <t>22-2371</t>
  </si>
  <si>
    <t>4210 Tuscany Ct</t>
  </si>
  <si>
    <t>Texas Green Energy</t>
  </si>
  <si>
    <t>22-2528</t>
  </si>
  <si>
    <t>2914 Partridge Cr</t>
  </si>
  <si>
    <t>Briarcrest Estates</t>
  </si>
  <si>
    <t>22-2713</t>
  </si>
  <si>
    <t>806 Yegua St</t>
  </si>
  <si>
    <t>Villa West</t>
  </si>
  <si>
    <t>22-2732</t>
  </si>
  <si>
    <t>4109 Carter Creek Pkwy</t>
  </si>
  <si>
    <t>Tanglewood</t>
  </si>
  <si>
    <t>22-2624</t>
  </si>
  <si>
    <t>Camron Newell</t>
  </si>
  <si>
    <t>22-2601</t>
  </si>
  <si>
    <t>3000 Briarcrest Dr #200</t>
  </si>
  <si>
    <t>First City National Bank</t>
  </si>
  <si>
    <t>JKA Construction</t>
  </si>
  <si>
    <t>Clearleaf Hills Ltd</t>
  </si>
  <si>
    <t>22-2454</t>
  </si>
  <si>
    <t>2551 W Villa Maria Rd</t>
  </si>
  <si>
    <t>Regency Gardens</t>
  </si>
  <si>
    <t>Gemstar Construction</t>
  </si>
  <si>
    <t>Siding/Office/Gym</t>
  </si>
  <si>
    <t>Regency Gardens Equity LLC</t>
  </si>
  <si>
    <t>22-2025</t>
  </si>
  <si>
    <t>603 s Sims Ave 111</t>
  </si>
  <si>
    <t>Nnout Properties</t>
  </si>
  <si>
    <t>Finish-out</t>
  </si>
  <si>
    <t>Piccola Development LLC</t>
  </si>
  <si>
    <t>22-1784</t>
  </si>
  <si>
    <t>3201 University Dr E #115</t>
  </si>
  <si>
    <t>3 C Electric LLC</t>
  </si>
  <si>
    <t>Renovation</t>
  </si>
  <si>
    <t>Physician Center</t>
  </si>
  <si>
    <t>22-2461</t>
  </si>
  <si>
    <t>1305 W Villa Maria Rd</t>
  </si>
  <si>
    <t>Oaks of Villa Maria</t>
  </si>
  <si>
    <t>Daniel Lopez</t>
  </si>
  <si>
    <t>Repair balconies</t>
  </si>
  <si>
    <t>Equity Real Estate</t>
  </si>
  <si>
    <t>22-2290</t>
  </si>
  <si>
    <t>8011 N SH 6</t>
  </si>
  <si>
    <t>L McLaughlin</t>
  </si>
  <si>
    <t>Jim Cooper Construction</t>
  </si>
  <si>
    <t>Repairs</t>
  </si>
  <si>
    <t>22-0389</t>
  </si>
  <si>
    <t>1510 N Texas Ave</t>
  </si>
  <si>
    <t>Medders Construction Inc</t>
  </si>
  <si>
    <t>Take Oil 5 Facility</t>
  </si>
  <si>
    <t>Spinnaker Texas Ave LLC</t>
  </si>
  <si>
    <t>22-1445</t>
  </si>
  <si>
    <t>3061 Wildflower Dr</t>
  </si>
  <si>
    <t>Bryan Towne Center</t>
  </si>
  <si>
    <t>VPS-USA Shade</t>
  </si>
  <si>
    <t>Parking lot canopy</t>
  </si>
  <si>
    <t>Target Corp</t>
  </si>
  <si>
    <t>22-2761</t>
  </si>
  <si>
    <t>Hudson Oaks</t>
  </si>
  <si>
    <t>22-2631</t>
  </si>
  <si>
    <t>600 E 26th St</t>
  </si>
  <si>
    <t>Lone Star Roof Systems</t>
  </si>
  <si>
    <t>Roof</t>
  </si>
  <si>
    <t>St Joseph Catholic Church</t>
  </si>
  <si>
    <t>22-2674</t>
  </si>
  <si>
    <t>2333 Manor Dr</t>
  </si>
  <si>
    <t>Chamberlin Roofing</t>
  </si>
  <si>
    <t>St Joseph Hospital</t>
  </si>
  <si>
    <t>22-2673</t>
  </si>
  <si>
    <t>1600 Joseph Dr</t>
  </si>
  <si>
    <t>22-2551</t>
  </si>
  <si>
    <t>4300 Conestogo Ct</t>
  </si>
  <si>
    <t>22-2540</t>
  </si>
  <si>
    <t>2401 Lightfoot Ln</t>
  </si>
  <si>
    <t>Sage Meadow</t>
  </si>
  <si>
    <t>New Phase Construction</t>
  </si>
  <si>
    <t>22-2536</t>
  </si>
  <si>
    <t>2400 Lightfoot Ln</t>
  </si>
  <si>
    <t>22-2529</t>
  </si>
  <si>
    <t>245 Peach St</t>
  </si>
  <si>
    <t>Ettle Addn</t>
  </si>
  <si>
    <t>Contreras Construction</t>
  </si>
  <si>
    <t>22-2506</t>
  </si>
  <si>
    <t>4217 Tuscany Ct</t>
  </si>
  <si>
    <t>Raven Homes</t>
  </si>
  <si>
    <t>22-2526</t>
  </si>
  <si>
    <t>1518 Saunders St</t>
  </si>
  <si>
    <t>George A Adams</t>
  </si>
  <si>
    <t>4A</t>
  </si>
  <si>
    <t xml:space="preserve">B </t>
  </si>
  <si>
    <t>RP USA Ventures LLC</t>
  </si>
  <si>
    <t>22-2525</t>
  </si>
  <si>
    <t>1506 Saunders St</t>
  </si>
  <si>
    <t>3A</t>
  </si>
  <si>
    <t>B</t>
  </si>
  <si>
    <t>22-2502</t>
  </si>
  <si>
    <t>4744 Milagro Lp</t>
  </si>
  <si>
    <t>22-2503</t>
  </si>
  <si>
    <t>4728 Milagro Lp</t>
  </si>
  <si>
    <t>22-2504</t>
  </si>
  <si>
    <t>4726 Milagro Lp</t>
  </si>
  <si>
    <t>22-2505</t>
  </si>
  <si>
    <t>4724 Milagro Lp</t>
  </si>
  <si>
    <t>22-2567</t>
  </si>
  <si>
    <t>5008 Grayson Way</t>
  </si>
  <si>
    <t>RNL Homebuilders LLC</t>
  </si>
  <si>
    <t>22-2517</t>
  </si>
  <si>
    <t>3249 Rose Hill Ln</t>
  </si>
  <si>
    <t>Kinsington Homes LLC</t>
  </si>
  <si>
    <t>22-2524</t>
  </si>
  <si>
    <t>4308 Conestogo Ct</t>
  </si>
  <si>
    <t>Pitman Custom Homes</t>
  </si>
  <si>
    <t>22-2548</t>
  </si>
  <si>
    <t>2912 Captain Ct</t>
  </si>
  <si>
    <t>22A</t>
  </si>
  <si>
    <t>Ranger Homebuilders</t>
  </si>
  <si>
    <t>21-3145</t>
  </si>
  <si>
    <t>2713 Beck St</t>
  </si>
  <si>
    <t>22-2768</t>
  </si>
  <si>
    <t>3333 Oak Ridge Dr</t>
  </si>
  <si>
    <t>Schulte Roofing</t>
  </si>
  <si>
    <t>Westminster Presbyterian</t>
  </si>
  <si>
    <t>22-0642</t>
  </si>
  <si>
    <t>3124 Tarleton Ct</t>
  </si>
  <si>
    <t>21-5286</t>
  </si>
  <si>
    <t>3112 Brady Ct</t>
  </si>
  <si>
    <t>22-2565</t>
  </si>
  <si>
    <t>2406 Lightfoot Ln</t>
  </si>
  <si>
    <t>22-2544</t>
  </si>
  <si>
    <t>3108 Hummingbird Cr</t>
  </si>
  <si>
    <t>Westwood Estates</t>
  </si>
  <si>
    <t>Texas Star Propane Serv</t>
  </si>
  <si>
    <t>22-2563</t>
  </si>
  <si>
    <t>1101 Commerce St #3</t>
  </si>
  <si>
    <t>Palm Harbor</t>
  </si>
  <si>
    <t>22-2569</t>
  </si>
  <si>
    <t>406 Marble Falls Dr</t>
  </si>
  <si>
    <t>Shadowood</t>
  </si>
  <si>
    <t>22-2789</t>
  </si>
  <si>
    <t>1632 W Villa Maria Rd</t>
  </si>
  <si>
    <t>Aetna Sign Group</t>
  </si>
  <si>
    <t>22-2788</t>
  </si>
  <si>
    <t>22-2576</t>
  </si>
  <si>
    <t>3184 Brady Ct</t>
  </si>
  <si>
    <t>22-2584</t>
  </si>
  <si>
    <t>2903 Captain Ct</t>
  </si>
  <si>
    <t>Cedar Beam Homes</t>
  </si>
  <si>
    <t>22-2588</t>
  </si>
  <si>
    <t>2201 Leonard Rd #39</t>
  </si>
  <si>
    <t>Arturo Gutierrez</t>
  </si>
  <si>
    <t>22-2797</t>
  </si>
  <si>
    <t>715 Broadmoor Dr</t>
  </si>
  <si>
    <t>North Garden Acres</t>
  </si>
  <si>
    <t>JANUARY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</si>
</sst>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lef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showWhiteSpace="0" view="pageLayout" topLeftCell="A2" zoomScaleNormal="100" workbookViewId="0">
      <selection activeCell="A18" sqref="A18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5"/>
      <c r="B1" s="304" t="s">
        <v>15</v>
      </c>
      <c r="C1" s="304"/>
      <c r="D1" s="304"/>
      <c r="E1" s="305"/>
      <c r="F1" s="256"/>
      <c r="G1" s="256"/>
      <c r="H1" s="256"/>
      <c r="I1" s="257"/>
    </row>
    <row r="2" spans="1:17" s="16" customFormat="1" ht="21" customHeight="1" x14ac:dyDescent="0.25">
      <c r="A2" s="302" t="s">
        <v>55</v>
      </c>
      <c r="B2" s="258"/>
      <c r="C2" s="258"/>
      <c r="D2" s="259"/>
      <c r="E2" s="260"/>
      <c r="F2" s="302" t="s">
        <v>56</v>
      </c>
      <c r="G2" s="258"/>
      <c r="H2" s="258"/>
      <c r="I2" s="261"/>
    </row>
    <row r="3" spans="1:17" ht="19.5" customHeight="1" x14ac:dyDescent="0.25">
      <c r="A3" s="262" t="s">
        <v>21</v>
      </c>
      <c r="B3" s="263" t="s">
        <v>32</v>
      </c>
      <c r="C3" s="263" t="s">
        <v>52</v>
      </c>
      <c r="D3" s="263" t="s">
        <v>6</v>
      </c>
      <c r="E3" s="264"/>
      <c r="F3" s="262" t="s">
        <v>21</v>
      </c>
      <c r="G3" s="263" t="s">
        <v>32</v>
      </c>
      <c r="H3" s="263" t="s">
        <v>52</v>
      </c>
      <c r="I3" s="265" t="s">
        <v>6</v>
      </c>
    </row>
    <row r="4" spans="1:17" ht="18" customHeight="1" x14ac:dyDescent="0.2">
      <c r="A4" s="266" t="s">
        <v>48</v>
      </c>
      <c r="B4" s="267">
        <v>54</v>
      </c>
      <c r="C4" s="268"/>
      <c r="D4" s="269">
        <v>11541172</v>
      </c>
      <c r="E4" s="264"/>
      <c r="F4" s="266" t="s">
        <v>48</v>
      </c>
      <c r="G4" s="267">
        <v>74</v>
      </c>
      <c r="H4" s="268"/>
      <c r="I4" s="269">
        <v>12999391</v>
      </c>
    </row>
    <row r="5" spans="1:17" ht="15.75" customHeight="1" x14ac:dyDescent="0.2">
      <c r="A5" s="266" t="s">
        <v>49</v>
      </c>
      <c r="B5" s="267">
        <v>6</v>
      </c>
      <c r="C5" s="268"/>
      <c r="D5" s="269">
        <v>400356</v>
      </c>
      <c r="E5" s="264"/>
      <c r="F5" s="266" t="s">
        <v>49</v>
      </c>
      <c r="G5" s="267">
        <v>0</v>
      </c>
      <c r="H5" s="268"/>
      <c r="I5" s="269">
        <v>0</v>
      </c>
    </row>
    <row r="6" spans="1:17" ht="15.75" customHeight="1" x14ac:dyDescent="0.2">
      <c r="A6" s="266" t="s">
        <v>38</v>
      </c>
      <c r="B6" s="267">
        <v>0</v>
      </c>
      <c r="C6" s="268"/>
      <c r="D6" s="269">
        <v>0</v>
      </c>
      <c r="E6" s="264"/>
      <c r="F6" s="266" t="s">
        <v>38</v>
      </c>
      <c r="G6" s="267">
        <v>0</v>
      </c>
      <c r="H6" s="268"/>
      <c r="I6" s="269">
        <v>0</v>
      </c>
    </row>
    <row r="7" spans="1:17" ht="15" customHeight="1" x14ac:dyDescent="0.2">
      <c r="A7" s="266" t="s">
        <v>36</v>
      </c>
      <c r="B7" s="267">
        <v>0</v>
      </c>
      <c r="C7" s="268"/>
      <c r="D7" s="269">
        <v>0</v>
      </c>
      <c r="E7" s="264"/>
      <c r="F7" s="266" t="s">
        <v>36</v>
      </c>
      <c r="G7" s="267">
        <v>0</v>
      </c>
      <c r="H7" s="268"/>
      <c r="I7" s="269">
        <v>0</v>
      </c>
    </row>
    <row r="8" spans="1:17" ht="15" customHeight="1" x14ac:dyDescent="0.2">
      <c r="A8" s="266" t="s">
        <v>37</v>
      </c>
      <c r="B8" s="267">
        <v>0</v>
      </c>
      <c r="C8" s="270"/>
      <c r="D8" s="271">
        <v>0</v>
      </c>
      <c r="E8" s="264"/>
      <c r="F8" s="266" t="s">
        <v>37</v>
      </c>
      <c r="G8" s="267">
        <v>0</v>
      </c>
      <c r="H8" s="270"/>
      <c r="I8" s="271">
        <v>0</v>
      </c>
    </row>
    <row r="9" spans="1:17" ht="15" customHeight="1" x14ac:dyDescent="0.2">
      <c r="A9" s="266" t="s">
        <v>23</v>
      </c>
      <c r="B9" s="267">
        <v>47</v>
      </c>
      <c r="C9" s="270"/>
      <c r="D9" s="271">
        <v>968342</v>
      </c>
      <c r="E9" s="264"/>
      <c r="F9" s="266" t="s">
        <v>23</v>
      </c>
      <c r="G9" s="267">
        <v>201</v>
      </c>
      <c r="H9" s="270"/>
      <c r="I9" s="271">
        <v>2106068</v>
      </c>
    </row>
    <row r="10" spans="1:17" ht="15.75" customHeight="1" x14ac:dyDescent="0.2">
      <c r="A10" s="266" t="s">
        <v>14</v>
      </c>
      <c r="B10" s="267">
        <v>1</v>
      </c>
      <c r="C10" s="270"/>
      <c r="D10" s="271">
        <v>75000</v>
      </c>
      <c r="E10" s="264"/>
      <c r="F10" s="266" t="s">
        <v>14</v>
      </c>
      <c r="G10" s="267">
        <v>2</v>
      </c>
      <c r="H10" s="270"/>
      <c r="I10" s="271">
        <v>179275</v>
      </c>
    </row>
    <row r="11" spans="1:17" ht="15.75" customHeight="1" x14ac:dyDescent="0.2">
      <c r="A11" s="266" t="s">
        <v>10</v>
      </c>
      <c r="B11" s="272">
        <v>2</v>
      </c>
      <c r="C11" s="270"/>
      <c r="D11" s="271">
        <v>0</v>
      </c>
      <c r="E11" s="264"/>
      <c r="F11" s="266" t="s">
        <v>10</v>
      </c>
      <c r="G11" s="272">
        <v>28</v>
      </c>
      <c r="H11" s="270"/>
      <c r="I11" s="271">
        <v>0</v>
      </c>
    </row>
    <row r="12" spans="1:17" ht="15" customHeight="1" x14ac:dyDescent="0.2">
      <c r="A12" s="266" t="s">
        <v>22</v>
      </c>
      <c r="B12" s="267">
        <v>8</v>
      </c>
      <c r="C12" s="270"/>
      <c r="D12" s="271">
        <v>1368116</v>
      </c>
      <c r="E12" s="264"/>
      <c r="F12" s="266" t="s">
        <v>22</v>
      </c>
      <c r="G12" s="267">
        <v>17</v>
      </c>
      <c r="H12" s="270"/>
      <c r="I12" s="271">
        <v>5617678</v>
      </c>
      <c r="Q12" s="24"/>
    </row>
    <row r="13" spans="1:17" ht="15.75" customHeight="1" x14ac:dyDescent="0.2">
      <c r="A13" s="266" t="s">
        <v>39</v>
      </c>
      <c r="B13" s="267">
        <v>12</v>
      </c>
      <c r="C13" s="270"/>
      <c r="D13" s="271">
        <v>17042175</v>
      </c>
      <c r="E13" s="264"/>
      <c r="F13" s="266" t="s">
        <v>39</v>
      </c>
      <c r="G13" s="267">
        <v>29</v>
      </c>
      <c r="H13" s="270"/>
      <c r="I13" s="271">
        <v>4891060</v>
      </c>
    </row>
    <row r="14" spans="1:17" ht="15.75" customHeight="1" x14ac:dyDescent="0.2">
      <c r="A14" s="266" t="s">
        <v>9</v>
      </c>
      <c r="B14" s="267">
        <v>2</v>
      </c>
      <c r="C14" s="270"/>
      <c r="D14" s="271">
        <v>134000</v>
      </c>
      <c r="E14" s="264"/>
      <c r="F14" s="266" t="s">
        <v>9</v>
      </c>
      <c r="G14" s="267">
        <v>4</v>
      </c>
      <c r="H14" s="270"/>
      <c r="I14" s="271">
        <v>256570</v>
      </c>
    </row>
    <row r="15" spans="1:17" ht="15" customHeight="1" x14ac:dyDescent="0.2">
      <c r="A15" s="273" t="s">
        <v>11</v>
      </c>
      <c r="B15" s="274">
        <v>16</v>
      </c>
      <c r="C15" s="275"/>
      <c r="D15" s="276">
        <v>0</v>
      </c>
      <c r="E15" s="264"/>
      <c r="F15" s="273" t="s">
        <v>11</v>
      </c>
      <c r="G15" s="274">
        <v>15</v>
      </c>
      <c r="H15" s="275"/>
      <c r="I15" s="276">
        <v>0</v>
      </c>
    </row>
    <row r="16" spans="1:17" ht="16.5" customHeight="1" x14ac:dyDescent="0.25">
      <c r="A16" s="277" t="s">
        <v>13</v>
      </c>
      <c r="B16" s="278">
        <f>SUM(B4:B15)</f>
        <v>148</v>
      </c>
      <c r="C16" s="297">
        <f>SUM(C4:C15)</f>
        <v>0</v>
      </c>
      <c r="D16" s="279">
        <f>SUM(D4:D15)</f>
        <v>31529161</v>
      </c>
      <c r="E16" s="264"/>
      <c r="F16" s="277" t="s">
        <v>13</v>
      </c>
      <c r="G16" s="278">
        <f>SUM(G4:G15)</f>
        <v>370</v>
      </c>
      <c r="H16" s="280">
        <f>SUM(H4:H15)</f>
        <v>0</v>
      </c>
      <c r="I16" s="281">
        <f>SUM(I4:I15)</f>
        <v>26050042</v>
      </c>
    </row>
    <row r="17" spans="1:11" ht="18.75" customHeight="1" x14ac:dyDescent="0.2">
      <c r="A17" s="282"/>
      <c r="B17" s="283"/>
      <c r="C17" s="283"/>
      <c r="D17" s="283"/>
      <c r="E17" s="264"/>
      <c r="F17" s="283"/>
      <c r="G17" s="283"/>
      <c r="H17" s="283"/>
      <c r="I17" s="284"/>
    </row>
    <row r="18" spans="1:11" ht="18" x14ac:dyDescent="0.25">
      <c r="A18" s="303" t="s">
        <v>678</v>
      </c>
      <c r="B18" s="285"/>
      <c r="C18" s="286"/>
      <c r="D18" s="287"/>
      <c r="E18" s="264"/>
      <c r="F18" s="303" t="s">
        <v>57</v>
      </c>
      <c r="G18" s="285"/>
      <c r="H18" s="286"/>
      <c r="I18" s="288"/>
    </row>
    <row r="19" spans="1:11" ht="21" customHeight="1" x14ac:dyDescent="0.25">
      <c r="A19" s="289" t="s">
        <v>21</v>
      </c>
      <c r="B19" s="290" t="s">
        <v>32</v>
      </c>
      <c r="C19" s="290" t="s">
        <v>52</v>
      </c>
      <c r="D19" s="290" t="s">
        <v>6</v>
      </c>
      <c r="E19" s="260"/>
      <c r="F19" s="289" t="s">
        <v>21</v>
      </c>
      <c r="G19" s="290" t="s">
        <v>32</v>
      </c>
      <c r="H19" s="291"/>
      <c r="I19" s="292" t="s">
        <v>6</v>
      </c>
    </row>
    <row r="20" spans="1:11" ht="17.25" customHeight="1" x14ac:dyDescent="0.2">
      <c r="A20" s="293" t="s">
        <v>48</v>
      </c>
      <c r="B20" s="267">
        <f>B4+580</f>
        <v>634</v>
      </c>
      <c r="C20" s="268"/>
      <c r="D20" s="269">
        <f>D4+116575413</f>
        <v>128116585</v>
      </c>
      <c r="E20" s="264"/>
      <c r="F20" s="293" t="s">
        <v>48</v>
      </c>
      <c r="G20" s="267">
        <v>583</v>
      </c>
      <c r="H20" s="268"/>
      <c r="I20" s="269">
        <v>111360236</v>
      </c>
    </row>
    <row r="21" spans="1:11" ht="15" customHeight="1" x14ac:dyDescent="0.2">
      <c r="A21" s="293" t="s">
        <v>49</v>
      </c>
      <c r="B21" s="267">
        <f>B5+2</f>
        <v>8</v>
      </c>
      <c r="C21" s="268"/>
      <c r="D21" s="269">
        <f>D5+1248505</f>
        <v>1648861</v>
      </c>
      <c r="E21" s="264"/>
      <c r="F21" s="293" t="s">
        <v>49</v>
      </c>
      <c r="G21" s="267">
        <v>26</v>
      </c>
      <c r="H21" s="268"/>
      <c r="I21" s="269">
        <v>3377506</v>
      </c>
    </row>
    <row r="22" spans="1:11" ht="15" customHeight="1" x14ac:dyDescent="0.2">
      <c r="A22" s="293" t="s">
        <v>38</v>
      </c>
      <c r="B22" s="267">
        <f>B6+0</f>
        <v>0</v>
      </c>
      <c r="C22" s="268"/>
      <c r="D22" s="269">
        <f>D6+0</f>
        <v>0</v>
      </c>
      <c r="E22" s="264"/>
      <c r="F22" s="293" t="s">
        <v>38</v>
      </c>
      <c r="G22" s="267">
        <v>0</v>
      </c>
      <c r="H22" s="268"/>
      <c r="I22" s="269">
        <v>0</v>
      </c>
    </row>
    <row r="23" spans="1:11" ht="16.5" customHeight="1" x14ac:dyDescent="0.2">
      <c r="A23" s="293" t="s">
        <v>36</v>
      </c>
      <c r="B23" s="267">
        <f>B7+7</f>
        <v>7</v>
      </c>
      <c r="C23" s="268">
        <v>28</v>
      </c>
      <c r="D23" s="269">
        <f>D7+3261456</f>
        <v>3261456</v>
      </c>
      <c r="E23" s="264"/>
      <c r="F23" s="293" t="s">
        <v>36</v>
      </c>
      <c r="G23" s="267">
        <v>0</v>
      </c>
      <c r="H23" s="268"/>
      <c r="I23" s="269">
        <v>0</v>
      </c>
    </row>
    <row r="24" spans="1:11" ht="17.25" customHeight="1" x14ac:dyDescent="0.2">
      <c r="A24" s="293" t="s">
        <v>37</v>
      </c>
      <c r="B24" s="267">
        <f>B8+9</f>
        <v>9</v>
      </c>
      <c r="C24" s="270">
        <v>75</v>
      </c>
      <c r="D24" s="271">
        <f>D8+9027352</f>
        <v>9027352</v>
      </c>
      <c r="E24" s="264"/>
      <c r="F24" s="293" t="s">
        <v>37</v>
      </c>
      <c r="G24" s="267">
        <v>2</v>
      </c>
      <c r="H24" s="270">
        <v>22</v>
      </c>
      <c r="I24" s="271">
        <v>1408000</v>
      </c>
    </row>
    <row r="25" spans="1:11" ht="17.25" customHeight="1" x14ac:dyDescent="0.2">
      <c r="A25" s="294" t="s">
        <v>23</v>
      </c>
      <c r="B25" s="267">
        <f>B9+391</f>
        <v>438</v>
      </c>
      <c r="C25" s="270"/>
      <c r="D25" s="271">
        <f>D9+8264384</f>
        <v>9232726</v>
      </c>
      <c r="E25" s="295"/>
      <c r="F25" s="294" t="s">
        <v>23</v>
      </c>
      <c r="G25" s="267">
        <v>1143</v>
      </c>
      <c r="H25" s="270"/>
      <c r="I25" s="271">
        <v>12342331</v>
      </c>
    </row>
    <row r="26" spans="1:11" ht="16.5" customHeight="1" x14ac:dyDescent="0.2">
      <c r="A26" s="294" t="s">
        <v>14</v>
      </c>
      <c r="B26" s="267">
        <f>B10+16</f>
        <v>17</v>
      </c>
      <c r="C26" s="270"/>
      <c r="D26" s="271">
        <f>D10+1215622</f>
        <v>1290622</v>
      </c>
      <c r="E26" s="295"/>
      <c r="F26" s="294" t="s">
        <v>14</v>
      </c>
      <c r="G26" s="267">
        <v>22</v>
      </c>
      <c r="H26" s="270"/>
      <c r="I26" s="271">
        <v>1236324</v>
      </c>
    </row>
    <row r="27" spans="1:11" ht="15" customHeight="1" x14ac:dyDescent="0.2">
      <c r="A27" s="294" t="s">
        <v>10</v>
      </c>
      <c r="B27" s="272">
        <f>B11+40</f>
        <v>42</v>
      </c>
      <c r="C27" s="270"/>
      <c r="D27" s="271">
        <f>D11+0</f>
        <v>0</v>
      </c>
      <c r="E27" s="295"/>
      <c r="F27" s="294" t="s">
        <v>10</v>
      </c>
      <c r="G27" s="272">
        <v>75</v>
      </c>
      <c r="H27" s="270"/>
      <c r="I27" s="271">
        <v>0</v>
      </c>
      <c r="K27" s="15"/>
    </row>
    <row r="28" spans="1:11" ht="16.5" customHeight="1" x14ac:dyDescent="0.2">
      <c r="A28" s="294" t="s">
        <v>22</v>
      </c>
      <c r="B28" s="267">
        <f>B12+42</f>
        <v>50</v>
      </c>
      <c r="C28" s="270"/>
      <c r="D28" s="271">
        <f>D12+43127646</f>
        <v>44495762</v>
      </c>
      <c r="E28" s="295"/>
      <c r="F28" s="294" t="s">
        <v>22</v>
      </c>
      <c r="G28" s="267">
        <v>85</v>
      </c>
      <c r="H28" s="270"/>
      <c r="I28" s="271">
        <v>65704446</v>
      </c>
    </row>
    <row r="29" spans="1:11" ht="16.5" customHeight="1" x14ac:dyDescent="0.2">
      <c r="A29" s="294" t="s">
        <v>39</v>
      </c>
      <c r="B29" s="267">
        <f>B13+110</f>
        <v>122</v>
      </c>
      <c r="C29" s="270"/>
      <c r="D29" s="271">
        <f>D13+31961156</f>
        <v>49003331</v>
      </c>
      <c r="E29" s="295"/>
      <c r="F29" s="294" t="s">
        <v>39</v>
      </c>
      <c r="G29" s="267">
        <v>166</v>
      </c>
      <c r="H29" s="270"/>
      <c r="I29" s="271">
        <v>27552619</v>
      </c>
    </row>
    <row r="30" spans="1:11" ht="15.75" customHeight="1" x14ac:dyDescent="0.2">
      <c r="A30" s="293" t="s">
        <v>9</v>
      </c>
      <c r="B30" s="267">
        <f>B14+24</f>
        <v>26</v>
      </c>
      <c r="C30" s="270"/>
      <c r="D30" s="271">
        <f>D14+1652450</f>
        <v>1786450</v>
      </c>
      <c r="E30" s="264"/>
      <c r="F30" s="293" t="s">
        <v>9</v>
      </c>
      <c r="G30" s="267">
        <v>32</v>
      </c>
      <c r="H30" s="270"/>
      <c r="I30" s="271">
        <v>1905705</v>
      </c>
    </row>
    <row r="31" spans="1:11" ht="16.5" customHeight="1" x14ac:dyDescent="0.2">
      <c r="A31" s="293" t="s">
        <v>11</v>
      </c>
      <c r="B31" s="274">
        <f>B15+56</f>
        <v>72</v>
      </c>
      <c r="C31" s="275"/>
      <c r="D31" s="276">
        <f>D15+0</f>
        <v>0</v>
      </c>
      <c r="E31" s="264"/>
      <c r="F31" s="293" t="s">
        <v>11</v>
      </c>
      <c r="G31" s="274">
        <v>112</v>
      </c>
      <c r="H31" s="275"/>
      <c r="I31" s="276">
        <v>0</v>
      </c>
    </row>
    <row r="32" spans="1:11" ht="15.75" customHeight="1" x14ac:dyDescent="0.25">
      <c r="A32" s="277" t="s">
        <v>13</v>
      </c>
      <c r="B32" s="296">
        <f>SUM(B20:B31)</f>
        <v>1425</v>
      </c>
      <c r="C32" s="297">
        <f>SUM(C20:C31)</f>
        <v>103</v>
      </c>
      <c r="D32" s="298">
        <f>SUM(D20:D31)</f>
        <v>247863145</v>
      </c>
      <c r="E32" s="299"/>
      <c r="F32" s="277" t="s">
        <v>13</v>
      </c>
      <c r="G32" s="300">
        <f>SUM(G20:G31)</f>
        <v>2246</v>
      </c>
      <c r="H32" s="280">
        <f>SUM(H20:H31)</f>
        <v>22</v>
      </c>
      <c r="I32" s="301">
        <f>SUM(I20:I31)</f>
        <v>224887167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310"/>
      <c r="D34" s="14"/>
    </row>
    <row r="35" spans="2:4" x14ac:dyDescent="0.2">
      <c r="C35" s="310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9"/>
  <sheetViews>
    <sheetView zoomScale="115" zoomScaleNormal="115" workbookViewId="0">
      <selection activeCell="A134" sqref="A134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4" t="s">
        <v>50</v>
      </c>
      <c r="B1" s="325"/>
      <c r="C1" s="325"/>
      <c r="D1" s="35"/>
      <c r="E1" s="36"/>
      <c r="F1" s="36"/>
      <c r="G1" s="36"/>
      <c r="H1" s="181"/>
      <c r="I1" s="229"/>
      <c r="J1" s="35"/>
      <c r="K1" s="36"/>
      <c r="L1" s="35"/>
      <c r="M1" s="247"/>
    </row>
    <row r="2" spans="1:21" ht="15" customHeight="1" x14ac:dyDescent="0.2">
      <c r="A2" s="230" t="s">
        <v>0</v>
      </c>
      <c r="B2" s="231" t="s">
        <v>17</v>
      </c>
      <c r="C2" s="232" t="s">
        <v>2</v>
      </c>
      <c r="D2" s="232" t="s">
        <v>3</v>
      </c>
      <c r="E2" s="233" t="s">
        <v>20</v>
      </c>
      <c r="F2" s="234" t="s">
        <v>18</v>
      </c>
      <c r="G2" s="234" t="s">
        <v>5</v>
      </c>
      <c r="H2" s="232" t="s">
        <v>19</v>
      </c>
      <c r="I2" s="244" t="s">
        <v>40</v>
      </c>
      <c r="J2" s="246" t="s">
        <v>29</v>
      </c>
      <c r="K2" s="235" t="s">
        <v>30</v>
      </c>
      <c r="L2" s="236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10">
        <v>44743</v>
      </c>
      <c r="B3" s="71" t="s">
        <v>58</v>
      </c>
      <c r="C3" s="72" t="s">
        <v>59</v>
      </c>
      <c r="D3" s="249" t="s">
        <v>60</v>
      </c>
      <c r="E3" s="202">
        <v>4</v>
      </c>
      <c r="F3" s="203">
        <v>19</v>
      </c>
      <c r="G3" s="203">
        <v>8</v>
      </c>
      <c r="H3" s="212" t="s">
        <v>61</v>
      </c>
      <c r="I3" s="83">
        <v>1</v>
      </c>
      <c r="J3" s="75">
        <v>1900</v>
      </c>
      <c r="K3" s="100">
        <v>556</v>
      </c>
      <c r="L3" s="165">
        <v>198936</v>
      </c>
      <c r="M3" s="2"/>
    </row>
    <row r="4" spans="1:21" ht="15" customHeight="1" x14ac:dyDescent="0.2">
      <c r="A4" s="166">
        <v>44743</v>
      </c>
      <c r="B4" s="71" t="s">
        <v>62</v>
      </c>
      <c r="C4" s="72" t="s">
        <v>63</v>
      </c>
      <c r="D4" s="249" t="s">
        <v>64</v>
      </c>
      <c r="E4" s="202">
        <v>1</v>
      </c>
      <c r="F4" s="203">
        <v>10</v>
      </c>
      <c r="G4" s="203">
        <v>2</v>
      </c>
      <c r="H4" s="212" t="s">
        <v>61</v>
      </c>
      <c r="I4" s="83">
        <v>1</v>
      </c>
      <c r="J4" s="75">
        <v>1284</v>
      </c>
      <c r="K4" s="100">
        <v>494</v>
      </c>
      <c r="L4" s="165">
        <v>144018</v>
      </c>
    </row>
    <row r="5" spans="1:21" ht="15" customHeight="1" x14ac:dyDescent="0.2">
      <c r="A5" s="210">
        <v>44743</v>
      </c>
      <c r="B5" s="211" t="s">
        <v>65</v>
      </c>
      <c r="C5" s="212" t="s">
        <v>66</v>
      </c>
      <c r="D5" s="212" t="s">
        <v>60</v>
      </c>
      <c r="E5" s="202">
        <v>4</v>
      </c>
      <c r="F5" s="237">
        <v>25</v>
      </c>
      <c r="G5" s="237">
        <v>6</v>
      </c>
      <c r="H5" s="212" t="s">
        <v>61</v>
      </c>
      <c r="I5" s="81">
        <v>1</v>
      </c>
      <c r="J5" s="238">
        <v>1900</v>
      </c>
      <c r="K5" s="239">
        <v>556</v>
      </c>
      <c r="L5" s="165">
        <v>198936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319">
        <v>44743</v>
      </c>
      <c r="B6" s="71" t="s">
        <v>67</v>
      </c>
      <c r="C6" s="72" t="s">
        <v>68</v>
      </c>
      <c r="D6" s="72" t="s">
        <v>60</v>
      </c>
      <c r="E6" s="202">
        <v>4</v>
      </c>
      <c r="F6" s="207">
        <v>34</v>
      </c>
      <c r="G6" s="72">
        <v>8</v>
      </c>
      <c r="H6" s="72" t="s">
        <v>61</v>
      </c>
      <c r="I6" s="83">
        <v>1</v>
      </c>
      <c r="J6" s="208">
        <v>1655</v>
      </c>
      <c r="K6" s="100">
        <v>555</v>
      </c>
      <c r="L6" s="165">
        <v>179010</v>
      </c>
    </row>
    <row r="7" spans="1:21" ht="15" customHeight="1" x14ac:dyDescent="0.2">
      <c r="A7" s="210">
        <v>44743</v>
      </c>
      <c r="B7" s="211" t="s">
        <v>69</v>
      </c>
      <c r="C7" s="212" t="s">
        <v>70</v>
      </c>
      <c r="D7" s="212" t="s">
        <v>60</v>
      </c>
      <c r="E7" s="202">
        <v>4</v>
      </c>
      <c r="F7" s="237">
        <v>18</v>
      </c>
      <c r="G7" s="237">
        <v>8</v>
      </c>
      <c r="H7" s="212" t="s">
        <v>61</v>
      </c>
      <c r="I7" s="81">
        <v>1</v>
      </c>
      <c r="J7" s="238">
        <v>1900</v>
      </c>
      <c r="K7" s="239">
        <v>556</v>
      </c>
      <c r="L7" s="165">
        <v>198936</v>
      </c>
    </row>
    <row r="8" spans="1:21" ht="15" customHeight="1" x14ac:dyDescent="0.2">
      <c r="A8" s="210">
        <v>44743</v>
      </c>
      <c r="B8" s="211" t="s">
        <v>71</v>
      </c>
      <c r="C8" s="212" t="s">
        <v>72</v>
      </c>
      <c r="D8" s="212" t="s">
        <v>73</v>
      </c>
      <c r="E8" s="202">
        <v>2</v>
      </c>
      <c r="F8" s="237">
        <v>3</v>
      </c>
      <c r="G8" s="237">
        <v>15</v>
      </c>
      <c r="H8" s="212" t="s">
        <v>74</v>
      </c>
      <c r="I8" s="81">
        <v>1</v>
      </c>
      <c r="J8" s="238">
        <v>2036</v>
      </c>
      <c r="K8" s="239">
        <v>547</v>
      </c>
      <c r="L8" s="165">
        <v>185976</v>
      </c>
      <c r="M8" s="2"/>
    </row>
    <row r="9" spans="1:21" ht="15" customHeight="1" x14ac:dyDescent="0.2">
      <c r="A9" s="210">
        <v>44747</v>
      </c>
      <c r="B9" s="211" t="s">
        <v>94</v>
      </c>
      <c r="C9" s="212" t="s">
        <v>95</v>
      </c>
      <c r="D9" s="212" t="s">
        <v>96</v>
      </c>
      <c r="E9" s="202">
        <v>3</v>
      </c>
      <c r="F9" s="237">
        <v>11</v>
      </c>
      <c r="G9" s="237">
        <v>12</v>
      </c>
      <c r="H9" s="212" t="s">
        <v>97</v>
      </c>
      <c r="I9" s="81">
        <v>1</v>
      </c>
      <c r="J9" s="238">
        <v>2665</v>
      </c>
      <c r="K9" s="239">
        <v>509</v>
      </c>
      <c r="L9" s="165">
        <v>228162</v>
      </c>
      <c r="M9" s="2"/>
      <c r="N9" s="2"/>
    </row>
    <row r="10" spans="1:21" ht="15" customHeight="1" x14ac:dyDescent="0.2">
      <c r="A10" s="210">
        <v>44747</v>
      </c>
      <c r="B10" s="211" t="s">
        <v>98</v>
      </c>
      <c r="C10" s="212" t="s">
        <v>99</v>
      </c>
      <c r="D10" s="212" t="s">
        <v>96</v>
      </c>
      <c r="E10" s="202">
        <v>3</v>
      </c>
      <c r="F10" s="237">
        <v>27</v>
      </c>
      <c r="G10" s="237">
        <v>12</v>
      </c>
      <c r="H10" s="212" t="s">
        <v>97</v>
      </c>
      <c r="I10" s="81">
        <v>1</v>
      </c>
      <c r="J10" s="238">
        <v>1995</v>
      </c>
      <c r="K10" s="239">
        <v>416</v>
      </c>
      <c r="L10" s="165">
        <v>175230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319">
        <v>44749</v>
      </c>
      <c r="B11" s="71" t="s">
        <v>198</v>
      </c>
      <c r="C11" s="72" t="s">
        <v>199</v>
      </c>
      <c r="D11" s="72" t="s">
        <v>73</v>
      </c>
      <c r="E11" s="202">
        <v>5</v>
      </c>
      <c r="F11" s="207">
        <v>46</v>
      </c>
      <c r="G11" s="72">
        <v>20</v>
      </c>
      <c r="H11" s="72" t="s">
        <v>74</v>
      </c>
      <c r="I11" s="83">
        <v>1</v>
      </c>
      <c r="J11" s="208">
        <v>1593</v>
      </c>
      <c r="K11" s="100">
        <v>534</v>
      </c>
      <c r="L11" s="165">
        <v>153072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319">
        <v>44749</v>
      </c>
      <c r="B12" s="71" t="s">
        <v>200</v>
      </c>
      <c r="C12" s="72" t="s">
        <v>201</v>
      </c>
      <c r="D12" s="72" t="s">
        <v>96</v>
      </c>
      <c r="E12" s="202">
        <v>2</v>
      </c>
      <c r="F12" s="207">
        <v>3</v>
      </c>
      <c r="G12" s="72">
        <v>6</v>
      </c>
      <c r="H12" s="72" t="s">
        <v>74</v>
      </c>
      <c r="I12" s="83">
        <v>1</v>
      </c>
      <c r="J12" s="208">
        <v>1510</v>
      </c>
      <c r="K12" s="100">
        <v>512</v>
      </c>
      <c r="L12" s="165">
        <v>152076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166">
        <v>44750</v>
      </c>
      <c r="B13" s="71" t="s">
        <v>184</v>
      </c>
      <c r="C13" s="72" t="s">
        <v>185</v>
      </c>
      <c r="D13" s="72" t="s">
        <v>186</v>
      </c>
      <c r="E13" s="202">
        <v>2</v>
      </c>
      <c r="F13" s="203">
        <v>7</v>
      </c>
      <c r="G13" s="203">
        <v>22</v>
      </c>
      <c r="H13" s="212" t="s">
        <v>187</v>
      </c>
      <c r="I13" s="83">
        <v>1</v>
      </c>
      <c r="J13" s="208">
        <v>3004</v>
      </c>
      <c r="K13" s="100">
        <v>611</v>
      </c>
      <c r="L13" s="165">
        <v>238590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210">
        <v>44750</v>
      </c>
      <c r="B14" s="211" t="s">
        <v>202</v>
      </c>
      <c r="C14" s="212" t="s">
        <v>203</v>
      </c>
      <c r="D14" s="212" t="s">
        <v>204</v>
      </c>
      <c r="E14" s="202">
        <v>7</v>
      </c>
      <c r="F14" s="237">
        <v>12</v>
      </c>
      <c r="G14" s="237">
        <v>20</v>
      </c>
      <c r="H14" s="212" t="s">
        <v>205</v>
      </c>
      <c r="I14" s="81">
        <v>1</v>
      </c>
      <c r="J14" s="238">
        <v>3308</v>
      </c>
      <c r="K14" s="239">
        <v>1111</v>
      </c>
      <c r="L14" s="165">
        <v>297000</v>
      </c>
      <c r="M14" s="2"/>
      <c r="O14" s="2"/>
      <c r="P14" s="2"/>
      <c r="Q14" s="2"/>
      <c r="R14" s="2"/>
      <c r="S14" s="2"/>
    </row>
    <row r="15" spans="1:21" ht="15" customHeight="1" x14ac:dyDescent="0.2">
      <c r="A15" s="210">
        <v>44750</v>
      </c>
      <c r="B15" s="211" t="s">
        <v>206</v>
      </c>
      <c r="C15" s="212" t="s">
        <v>207</v>
      </c>
      <c r="D15" s="212" t="s">
        <v>73</v>
      </c>
      <c r="E15" s="202">
        <v>5</v>
      </c>
      <c r="F15" s="237">
        <v>44</v>
      </c>
      <c r="G15" s="237">
        <v>20</v>
      </c>
      <c r="H15" s="212" t="s">
        <v>74</v>
      </c>
      <c r="I15" s="81">
        <v>1</v>
      </c>
      <c r="J15" s="238">
        <v>1443</v>
      </c>
      <c r="K15" s="239">
        <v>413</v>
      </c>
      <c r="L15" s="165">
        <v>133704</v>
      </c>
      <c r="M15" s="2"/>
      <c r="N15" s="2"/>
    </row>
    <row r="16" spans="1:21" ht="15" customHeight="1" x14ac:dyDescent="0.2">
      <c r="A16" s="210">
        <v>44750</v>
      </c>
      <c r="B16" s="211" t="s">
        <v>208</v>
      </c>
      <c r="C16" s="212" t="s">
        <v>209</v>
      </c>
      <c r="D16" s="212" t="s">
        <v>210</v>
      </c>
      <c r="E16" s="202">
        <v>16</v>
      </c>
      <c r="F16" s="237">
        <v>13</v>
      </c>
      <c r="G16" s="237">
        <v>5</v>
      </c>
      <c r="H16" s="212" t="s">
        <v>74</v>
      </c>
      <c r="I16" s="81">
        <v>1</v>
      </c>
      <c r="J16" s="238">
        <v>1443</v>
      </c>
      <c r="K16" s="239">
        <v>413</v>
      </c>
      <c r="L16" s="165">
        <v>133704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10">
        <v>44750</v>
      </c>
      <c r="B17" s="211" t="s">
        <v>211</v>
      </c>
      <c r="C17" s="212" t="s">
        <v>212</v>
      </c>
      <c r="D17" s="212" t="s">
        <v>210</v>
      </c>
      <c r="E17" s="202">
        <v>1</v>
      </c>
      <c r="F17" s="237">
        <v>2</v>
      </c>
      <c r="G17" s="237">
        <v>4</v>
      </c>
      <c r="H17" s="212" t="s">
        <v>74</v>
      </c>
      <c r="I17" s="81">
        <v>1</v>
      </c>
      <c r="J17" s="238">
        <v>1613</v>
      </c>
      <c r="K17" s="239">
        <v>608</v>
      </c>
      <c r="L17" s="165">
        <v>170592</v>
      </c>
      <c r="N17" s="2"/>
    </row>
    <row r="18" spans="1:21" ht="15" customHeight="1" x14ac:dyDescent="0.2">
      <c r="A18" s="210">
        <v>44750</v>
      </c>
      <c r="B18" s="211" t="s">
        <v>213</v>
      </c>
      <c r="C18" s="212" t="s">
        <v>214</v>
      </c>
      <c r="D18" s="212" t="s">
        <v>210</v>
      </c>
      <c r="E18" s="202">
        <v>1</v>
      </c>
      <c r="F18" s="237">
        <v>2</v>
      </c>
      <c r="G18" s="237">
        <v>5</v>
      </c>
      <c r="H18" s="212" t="s">
        <v>74</v>
      </c>
      <c r="I18" s="81">
        <v>1</v>
      </c>
      <c r="J18" s="238">
        <v>1835</v>
      </c>
      <c r="K18" s="239">
        <v>692</v>
      </c>
      <c r="L18" s="165">
        <v>182592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10">
        <v>44754</v>
      </c>
      <c r="B19" s="211" t="s">
        <v>188</v>
      </c>
      <c r="C19" s="212" t="s">
        <v>189</v>
      </c>
      <c r="D19" s="212" t="s">
        <v>186</v>
      </c>
      <c r="E19" s="202" t="s">
        <v>190</v>
      </c>
      <c r="F19" s="237">
        <v>14</v>
      </c>
      <c r="G19" s="237">
        <v>3</v>
      </c>
      <c r="H19" s="212" t="s">
        <v>191</v>
      </c>
      <c r="I19" s="81">
        <v>1</v>
      </c>
      <c r="J19" s="238">
        <v>2208</v>
      </c>
      <c r="K19" s="239">
        <v>744</v>
      </c>
      <c r="L19" s="165">
        <v>325000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10">
        <v>44754</v>
      </c>
      <c r="B20" s="211" t="s">
        <v>192</v>
      </c>
      <c r="C20" s="212" t="s">
        <v>193</v>
      </c>
      <c r="D20" s="212" t="s">
        <v>186</v>
      </c>
      <c r="E20" s="202" t="s">
        <v>190</v>
      </c>
      <c r="F20" s="237">
        <v>22</v>
      </c>
      <c r="G20" s="237">
        <v>14</v>
      </c>
      <c r="H20" s="212" t="s">
        <v>191</v>
      </c>
      <c r="I20" s="81">
        <v>1</v>
      </c>
      <c r="J20" s="238">
        <v>2375</v>
      </c>
      <c r="K20" s="239">
        <v>543</v>
      </c>
      <c r="L20" s="165">
        <v>325000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10">
        <v>44754</v>
      </c>
      <c r="B21" s="211" t="s">
        <v>194</v>
      </c>
      <c r="C21" s="212" t="s">
        <v>195</v>
      </c>
      <c r="D21" s="212" t="s">
        <v>73</v>
      </c>
      <c r="E21" s="202">
        <v>5</v>
      </c>
      <c r="F21" s="237">
        <v>45</v>
      </c>
      <c r="G21" s="237">
        <v>20</v>
      </c>
      <c r="H21" s="212" t="s">
        <v>74</v>
      </c>
      <c r="I21" s="81">
        <v>1</v>
      </c>
      <c r="J21" s="238">
        <v>1613</v>
      </c>
      <c r="K21" s="239">
        <v>424</v>
      </c>
      <c r="L21" s="165">
        <v>138050</v>
      </c>
      <c r="M21" s="1"/>
      <c r="N21" s="1"/>
    </row>
    <row r="22" spans="1:21" s="2" customFormat="1" ht="15" customHeight="1" x14ac:dyDescent="0.2">
      <c r="A22" s="166">
        <v>44754</v>
      </c>
      <c r="B22" s="71" t="s">
        <v>196</v>
      </c>
      <c r="C22" s="72" t="s">
        <v>197</v>
      </c>
      <c r="D22" s="72" t="s">
        <v>73</v>
      </c>
      <c r="E22" s="202">
        <v>5</v>
      </c>
      <c r="F22" s="203">
        <v>47</v>
      </c>
      <c r="G22" s="203">
        <v>20</v>
      </c>
      <c r="H22" s="72" t="s">
        <v>74</v>
      </c>
      <c r="I22" s="83">
        <v>1</v>
      </c>
      <c r="J22" s="208">
        <v>1510</v>
      </c>
      <c r="K22" s="100">
        <v>512</v>
      </c>
      <c r="L22" s="165">
        <v>145064</v>
      </c>
      <c r="M22" s="2" t="s">
        <v>53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166">
        <v>44754</v>
      </c>
      <c r="B23" s="71" t="s">
        <v>215</v>
      </c>
      <c r="C23" s="72" t="s">
        <v>216</v>
      </c>
      <c r="D23" s="72" t="s">
        <v>204</v>
      </c>
      <c r="E23" s="202">
        <v>11</v>
      </c>
      <c r="F23" s="203">
        <v>12</v>
      </c>
      <c r="G23" s="203">
        <v>21</v>
      </c>
      <c r="H23" s="212" t="s">
        <v>217</v>
      </c>
      <c r="I23" s="83">
        <v>1</v>
      </c>
      <c r="J23" s="208">
        <v>2744</v>
      </c>
      <c r="K23" s="100">
        <v>911</v>
      </c>
      <c r="L23" s="165">
        <v>375000</v>
      </c>
    </row>
    <row r="24" spans="1:21" s="2" customFormat="1" ht="15" customHeight="1" x14ac:dyDescent="0.2">
      <c r="A24" s="210">
        <v>44754</v>
      </c>
      <c r="B24" s="211" t="s">
        <v>218</v>
      </c>
      <c r="C24" s="212" t="s">
        <v>219</v>
      </c>
      <c r="D24" s="212" t="s">
        <v>220</v>
      </c>
      <c r="E24" s="202">
        <v>1</v>
      </c>
      <c r="F24" s="237">
        <v>10</v>
      </c>
      <c r="G24" s="237">
        <v>2</v>
      </c>
      <c r="H24" s="212" t="s">
        <v>187</v>
      </c>
      <c r="I24" s="81">
        <v>1</v>
      </c>
      <c r="J24" s="238">
        <v>2065</v>
      </c>
      <c r="K24" s="239">
        <v>628</v>
      </c>
      <c r="L24" s="165">
        <v>245000</v>
      </c>
      <c r="M24" s="1"/>
    </row>
    <row r="25" spans="1:21" s="2" customFormat="1" ht="15" customHeight="1" x14ac:dyDescent="0.2">
      <c r="A25" s="166">
        <v>44754</v>
      </c>
      <c r="B25" s="71" t="s">
        <v>221</v>
      </c>
      <c r="C25" s="72" t="s">
        <v>222</v>
      </c>
      <c r="D25" s="72" t="s">
        <v>220</v>
      </c>
      <c r="E25" s="202">
        <v>1</v>
      </c>
      <c r="F25" s="203">
        <v>1</v>
      </c>
      <c r="G25" s="203">
        <v>2</v>
      </c>
      <c r="H25" s="72" t="s">
        <v>187</v>
      </c>
      <c r="I25" s="83">
        <v>1</v>
      </c>
      <c r="J25" s="208">
        <v>2258</v>
      </c>
      <c r="K25" s="100">
        <v>720</v>
      </c>
      <c r="L25" s="165">
        <v>250000</v>
      </c>
    </row>
    <row r="26" spans="1:21" s="2" customFormat="1" ht="15" customHeight="1" x14ac:dyDescent="0.2">
      <c r="A26" s="210">
        <v>44754</v>
      </c>
      <c r="B26" s="211" t="s">
        <v>223</v>
      </c>
      <c r="C26" s="212" t="s">
        <v>224</v>
      </c>
      <c r="D26" s="212" t="s">
        <v>220</v>
      </c>
      <c r="E26" s="202">
        <v>1</v>
      </c>
      <c r="F26" s="237">
        <v>13</v>
      </c>
      <c r="G26" s="237">
        <v>1</v>
      </c>
      <c r="H26" s="212" t="s">
        <v>187</v>
      </c>
      <c r="I26" s="81">
        <v>1</v>
      </c>
      <c r="J26" s="238">
        <v>2247</v>
      </c>
      <c r="K26" s="239">
        <v>706</v>
      </c>
      <c r="L26" s="165">
        <v>250000</v>
      </c>
    </row>
    <row r="27" spans="1:21" s="2" customFormat="1" ht="15" customHeight="1" x14ac:dyDescent="0.2">
      <c r="A27" s="210">
        <v>44754</v>
      </c>
      <c r="B27" s="211" t="s">
        <v>225</v>
      </c>
      <c r="C27" s="212" t="s">
        <v>226</v>
      </c>
      <c r="D27" s="212" t="s">
        <v>220</v>
      </c>
      <c r="E27" s="202">
        <v>1</v>
      </c>
      <c r="F27" s="237">
        <v>14</v>
      </c>
      <c r="G27" s="237">
        <v>1</v>
      </c>
      <c r="H27" s="212" t="s">
        <v>187</v>
      </c>
      <c r="I27" s="81">
        <v>1</v>
      </c>
      <c r="J27" s="238">
        <v>2440</v>
      </c>
      <c r="K27" s="239">
        <v>729</v>
      </c>
      <c r="L27" s="165">
        <v>265000</v>
      </c>
    </row>
    <row r="28" spans="1:21" s="2" customFormat="1" ht="15" customHeight="1" x14ac:dyDescent="0.2">
      <c r="A28" s="210">
        <v>44755</v>
      </c>
      <c r="B28" s="211" t="s">
        <v>257</v>
      </c>
      <c r="C28" s="212" t="s">
        <v>258</v>
      </c>
      <c r="D28" s="212" t="s">
        <v>186</v>
      </c>
      <c r="E28" s="202" t="s">
        <v>259</v>
      </c>
      <c r="F28" s="237">
        <v>11</v>
      </c>
      <c r="G28" s="237">
        <v>20</v>
      </c>
      <c r="H28" s="212" t="s">
        <v>260</v>
      </c>
      <c r="I28" s="81">
        <v>1</v>
      </c>
      <c r="J28" s="238">
        <v>2617</v>
      </c>
      <c r="K28" s="239">
        <v>735</v>
      </c>
      <c r="L28" s="165">
        <v>300000</v>
      </c>
      <c r="M28" s="1"/>
      <c r="N28" s="1"/>
    </row>
    <row r="29" spans="1:21" s="2" customFormat="1" ht="15" customHeight="1" x14ac:dyDescent="0.2">
      <c r="A29" s="210">
        <v>44760</v>
      </c>
      <c r="B29" s="211" t="s">
        <v>343</v>
      </c>
      <c r="C29" s="212" t="s">
        <v>344</v>
      </c>
      <c r="D29" s="212" t="s">
        <v>77</v>
      </c>
      <c r="E29" s="202"/>
      <c r="F29" s="323">
        <v>11</v>
      </c>
      <c r="G29" s="212">
        <v>28</v>
      </c>
      <c r="H29" s="212" t="s">
        <v>345</v>
      </c>
      <c r="I29" s="83">
        <v>1</v>
      </c>
      <c r="J29" s="208">
        <v>1372</v>
      </c>
      <c r="K29" s="322">
        <v>96</v>
      </c>
      <c r="L29" s="165">
        <v>96888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" customHeight="1" x14ac:dyDescent="0.2">
      <c r="A30" s="166">
        <v>44762</v>
      </c>
      <c r="B30" s="71" t="s">
        <v>319</v>
      </c>
      <c r="C30" s="72" t="s">
        <v>320</v>
      </c>
      <c r="D30" s="72" t="s">
        <v>77</v>
      </c>
      <c r="E30" s="202"/>
      <c r="F30" s="203">
        <v>3</v>
      </c>
      <c r="G30" s="203">
        <v>26</v>
      </c>
      <c r="H30" s="212" t="s">
        <v>321</v>
      </c>
      <c r="I30" s="83">
        <v>1</v>
      </c>
      <c r="J30" s="208">
        <v>1514</v>
      </c>
      <c r="K30" s="100">
        <v>96</v>
      </c>
      <c r="L30" s="204">
        <v>175000</v>
      </c>
    </row>
    <row r="31" spans="1:21" s="2" customFormat="1" ht="15" customHeight="1" x14ac:dyDescent="0.2">
      <c r="A31" s="210">
        <v>44762</v>
      </c>
      <c r="B31" s="211" t="s">
        <v>322</v>
      </c>
      <c r="C31" s="212" t="s">
        <v>323</v>
      </c>
      <c r="D31" s="212" t="s">
        <v>324</v>
      </c>
      <c r="E31" s="202">
        <v>1</v>
      </c>
      <c r="F31" s="237">
        <v>3</v>
      </c>
      <c r="G31" s="237">
        <v>8</v>
      </c>
      <c r="H31" s="212" t="s">
        <v>325</v>
      </c>
      <c r="I31" s="81">
        <v>1</v>
      </c>
      <c r="J31" s="238">
        <v>2279</v>
      </c>
      <c r="K31" s="239">
        <v>544</v>
      </c>
      <c r="L31" s="165">
        <v>211000</v>
      </c>
    </row>
    <row r="32" spans="1:21" s="2" customFormat="1" ht="14.25" customHeight="1" x14ac:dyDescent="0.2">
      <c r="A32" s="210">
        <v>44762</v>
      </c>
      <c r="B32" s="211" t="s">
        <v>326</v>
      </c>
      <c r="C32" s="212" t="s">
        <v>327</v>
      </c>
      <c r="D32" s="212" t="s">
        <v>324</v>
      </c>
      <c r="E32" s="202">
        <v>1</v>
      </c>
      <c r="F32" s="237">
        <v>4</v>
      </c>
      <c r="G32" s="237">
        <v>8</v>
      </c>
      <c r="H32" s="212" t="s">
        <v>325</v>
      </c>
      <c r="I32" s="81">
        <v>1</v>
      </c>
      <c r="J32" s="238">
        <v>1523</v>
      </c>
      <c r="K32" s="239">
        <v>577</v>
      </c>
      <c r="L32" s="165">
        <v>198000</v>
      </c>
    </row>
    <row r="33" spans="1:12" s="2" customFormat="1" ht="14.25" customHeight="1" x14ac:dyDescent="0.2">
      <c r="A33" s="210">
        <v>44762</v>
      </c>
      <c r="B33" s="211" t="s">
        <v>328</v>
      </c>
      <c r="C33" s="212" t="s">
        <v>329</v>
      </c>
      <c r="D33" s="250" t="s">
        <v>324</v>
      </c>
      <c r="E33" s="202">
        <v>1</v>
      </c>
      <c r="F33" s="237">
        <v>1</v>
      </c>
      <c r="G33" s="237">
        <v>8</v>
      </c>
      <c r="H33" s="212" t="s">
        <v>325</v>
      </c>
      <c r="I33" s="81">
        <v>1</v>
      </c>
      <c r="J33" s="238">
        <v>1849</v>
      </c>
      <c r="K33" s="239">
        <v>521</v>
      </c>
      <c r="L33" s="165">
        <v>191000</v>
      </c>
    </row>
    <row r="34" spans="1:12" s="2" customFormat="1" ht="14.25" customHeight="1" x14ac:dyDescent="0.2">
      <c r="A34" s="210">
        <v>44762</v>
      </c>
      <c r="B34" s="211" t="s">
        <v>330</v>
      </c>
      <c r="C34" s="212" t="s">
        <v>331</v>
      </c>
      <c r="D34" s="212" t="s">
        <v>332</v>
      </c>
      <c r="E34" s="202"/>
      <c r="F34" s="237">
        <v>11</v>
      </c>
      <c r="G34" s="237">
        <v>3</v>
      </c>
      <c r="H34" s="212" t="s">
        <v>325</v>
      </c>
      <c r="I34" s="81">
        <v>1</v>
      </c>
      <c r="J34" s="238">
        <v>1311</v>
      </c>
      <c r="K34" s="239">
        <v>436</v>
      </c>
      <c r="L34" s="165">
        <v>205000</v>
      </c>
    </row>
    <row r="35" spans="1:12" s="2" customFormat="1" ht="14.25" customHeight="1" x14ac:dyDescent="0.2">
      <c r="A35" s="210">
        <v>44762</v>
      </c>
      <c r="B35" s="211" t="s">
        <v>333</v>
      </c>
      <c r="C35" s="212" t="s">
        <v>334</v>
      </c>
      <c r="D35" s="212" t="s">
        <v>332</v>
      </c>
      <c r="E35" s="202"/>
      <c r="F35" s="237">
        <v>12</v>
      </c>
      <c r="G35" s="237">
        <v>2</v>
      </c>
      <c r="H35" s="212" t="s">
        <v>325</v>
      </c>
      <c r="I35" s="81">
        <v>1</v>
      </c>
      <c r="J35" s="238">
        <v>1311</v>
      </c>
      <c r="K35" s="239">
        <v>436</v>
      </c>
      <c r="L35" s="165">
        <v>205000</v>
      </c>
    </row>
    <row r="36" spans="1:12" s="2" customFormat="1" ht="14.25" customHeight="1" x14ac:dyDescent="0.2">
      <c r="A36" s="210">
        <v>44762</v>
      </c>
      <c r="B36" s="211" t="s">
        <v>335</v>
      </c>
      <c r="C36" s="212" t="s">
        <v>336</v>
      </c>
      <c r="D36" s="212" t="s">
        <v>324</v>
      </c>
      <c r="E36" s="202">
        <v>1</v>
      </c>
      <c r="F36" s="237">
        <v>1</v>
      </c>
      <c r="G36" s="237">
        <v>1</v>
      </c>
      <c r="H36" s="212" t="s">
        <v>325</v>
      </c>
      <c r="I36" s="83">
        <v>1</v>
      </c>
      <c r="J36" s="208">
        <v>1849</v>
      </c>
      <c r="K36" s="322">
        <v>521</v>
      </c>
      <c r="L36" s="165">
        <v>191000</v>
      </c>
    </row>
    <row r="37" spans="1:12" s="2" customFormat="1" ht="14.25" customHeight="1" x14ac:dyDescent="0.2">
      <c r="A37" s="210">
        <v>44762</v>
      </c>
      <c r="B37" s="211" t="s">
        <v>337</v>
      </c>
      <c r="C37" s="212" t="s">
        <v>338</v>
      </c>
      <c r="D37" s="250" t="s">
        <v>339</v>
      </c>
      <c r="E37" s="202"/>
      <c r="F37" s="237"/>
      <c r="G37" s="237"/>
      <c r="H37" s="212" t="s">
        <v>129</v>
      </c>
      <c r="I37" s="81">
        <v>1</v>
      </c>
      <c r="J37" s="238">
        <v>1134</v>
      </c>
      <c r="K37" s="239">
        <v>0</v>
      </c>
      <c r="L37" s="204">
        <v>105000</v>
      </c>
    </row>
    <row r="38" spans="1:12" s="2" customFormat="1" ht="14.25" customHeight="1" x14ac:dyDescent="0.2">
      <c r="A38" s="210">
        <v>44762</v>
      </c>
      <c r="B38" s="211" t="s">
        <v>340</v>
      </c>
      <c r="C38" s="212" t="s">
        <v>341</v>
      </c>
      <c r="D38" s="212" t="s">
        <v>342</v>
      </c>
      <c r="E38" s="202"/>
      <c r="F38" s="323">
        <v>11</v>
      </c>
      <c r="G38" s="212">
        <v>4</v>
      </c>
      <c r="H38" s="212" t="s">
        <v>129</v>
      </c>
      <c r="I38" s="83">
        <v>1</v>
      </c>
      <c r="J38" s="208">
        <v>1134</v>
      </c>
      <c r="K38" s="322">
        <v>0</v>
      </c>
      <c r="L38" s="165">
        <v>105000</v>
      </c>
    </row>
    <row r="39" spans="1:12" s="2" customFormat="1" ht="14.25" customHeight="1" x14ac:dyDescent="0.2">
      <c r="A39" s="210">
        <v>44764</v>
      </c>
      <c r="B39" s="211" t="s">
        <v>620</v>
      </c>
      <c r="C39" s="212" t="s">
        <v>621</v>
      </c>
      <c r="D39" s="212" t="s">
        <v>324</v>
      </c>
      <c r="E39" s="202">
        <v>3</v>
      </c>
      <c r="F39" s="323">
        <v>2</v>
      </c>
      <c r="G39" s="212">
        <v>11</v>
      </c>
      <c r="H39" s="212" t="s">
        <v>325</v>
      </c>
      <c r="I39" s="83">
        <v>1</v>
      </c>
      <c r="J39" s="208">
        <v>2100</v>
      </c>
      <c r="K39" s="322">
        <v>482</v>
      </c>
      <c r="L39" s="165">
        <v>210000</v>
      </c>
    </row>
    <row r="40" spans="1:12" s="2" customFormat="1" ht="14.25" customHeight="1" x14ac:dyDescent="0.2">
      <c r="A40" s="210">
        <v>44764</v>
      </c>
      <c r="B40" s="211" t="s">
        <v>622</v>
      </c>
      <c r="C40" s="212" t="s">
        <v>623</v>
      </c>
      <c r="D40" s="212" t="s">
        <v>324</v>
      </c>
      <c r="E40" s="202">
        <v>3</v>
      </c>
      <c r="F40" s="237">
        <v>10</v>
      </c>
      <c r="G40" s="237">
        <v>11</v>
      </c>
      <c r="H40" s="212" t="s">
        <v>325</v>
      </c>
      <c r="I40" s="81">
        <v>1</v>
      </c>
      <c r="J40" s="238">
        <v>1742</v>
      </c>
      <c r="K40" s="239">
        <v>560</v>
      </c>
      <c r="L40" s="165">
        <v>212000</v>
      </c>
    </row>
    <row r="41" spans="1:12" s="2" customFormat="1" ht="14.25" customHeight="1" x14ac:dyDescent="0.2">
      <c r="A41" s="210">
        <v>44764</v>
      </c>
      <c r="B41" s="211" t="s">
        <v>624</v>
      </c>
      <c r="C41" s="212" t="s">
        <v>625</v>
      </c>
      <c r="D41" s="212" t="s">
        <v>324</v>
      </c>
      <c r="E41" s="202">
        <v>3</v>
      </c>
      <c r="F41" s="237">
        <v>11</v>
      </c>
      <c r="G41" s="237">
        <v>11</v>
      </c>
      <c r="H41" s="212" t="s">
        <v>325</v>
      </c>
      <c r="I41" s="81">
        <v>1</v>
      </c>
      <c r="J41" s="238">
        <v>2279</v>
      </c>
      <c r="K41" s="239">
        <v>544</v>
      </c>
      <c r="L41" s="165">
        <v>211000</v>
      </c>
    </row>
    <row r="42" spans="1:12" s="2" customFormat="1" ht="14.25" customHeight="1" x14ac:dyDescent="0.2">
      <c r="A42" s="210">
        <v>44764</v>
      </c>
      <c r="B42" s="211" t="s">
        <v>626</v>
      </c>
      <c r="C42" s="212" t="s">
        <v>627</v>
      </c>
      <c r="D42" s="212" t="s">
        <v>324</v>
      </c>
      <c r="E42" s="202">
        <v>3</v>
      </c>
      <c r="F42" s="237">
        <v>12</v>
      </c>
      <c r="G42" s="237">
        <v>11</v>
      </c>
      <c r="H42" s="212" t="s">
        <v>325</v>
      </c>
      <c r="I42" s="81">
        <v>1</v>
      </c>
      <c r="J42" s="238">
        <v>1849</v>
      </c>
      <c r="K42" s="239">
        <v>521</v>
      </c>
      <c r="L42" s="165">
        <v>191000</v>
      </c>
    </row>
    <row r="43" spans="1:12" s="2" customFormat="1" ht="14.25" customHeight="1" x14ac:dyDescent="0.2">
      <c r="A43" s="210">
        <v>44764</v>
      </c>
      <c r="B43" s="211" t="s">
        <v>634</v>
      </c>
      <c r="C43" s="212" t="s">
        <v>635</v>
      </c>
      <c r="D43" s="212" t="s">
        <v>186</v>
      </c>
      <c r="E43" s="202" t="s">
        <v>190</v>
      </c>
      <c r="F43" s="237">
        <v>11</v>
      </c>
      <c r="G43" s="237">
        <v>13</v>
      </c>
      <c r="H43" s="212" t="s">
        <v>636</v>
      </c>
      <c r="I43" s="81">
        <v>1</v>
      </c>
      <c r="J43" s="238">
        <v>2793</v>
      </c>
      <c r="K43" s="239">
        <v>994</v>
      </c>
      <c r="L43" s="165">
        <v>305000</v>
      </c>
    </row>
    <row r="44" spans="1:12" s="2" customFormat="1" ht="14.25" customHeight="1" x14ac:dyDescent="0.2">
      <c r="A44" s="210">
        <v>44767</v>
      </c>
      <c r="B44" s="211" t="s">
        <v>631</v>
      </c>
      <c r="C44" s="212" t="s">
        <v>632</v>
      </c>
      <c r="D44" s="212" t="s">
        <v>204</v>
      </c>
      <c r="E44" s="202">
        <v>14</v>
      </c>
      <c r="F44" s="237">
        <v>15</v>
      </c>
      <c r="G44" s="237">
        <v>30</v>
      </c>
      <c r="H44" s="212" t="s">
        <v>633</v>
      </c>
      <c r="I44" s="81">
        <v>1</v>
      </c>
      <c r="J44" s="238">
        <v>2745</v>
      </c>
      <c r="K44" s="239">
        <v>1012</v>
      </c>
      <c r="L44" s="165">
        <v>400000</v>
      </c>
    </row>
    <row r="45" spans="1:12" s="2" customFormat="1" ht="13.35" customHeight="1" x14ac:dyDescent="0.2">
      <c r="A45" s="210">
        <v>44768</v>
      </c>
      <c r="B45" s="211" t="s">
        <v>597</v>
      </c>
      <c r="C45" s="212" t="s">
        <v>598</v>
      </c>
      <c r="D45" s="212" t="s">
        <v>599</v>
      </c>
      <c r="E45" s="202">
        <v>1</v>
      </c>
      <c r="F45" s="237">
        <v>10</v>
      </c>
      <c r="G45" s="237">
        <v>3</v>
      </c>
      <c r="H45" s="212" t="s">
        <v>600</v>
      </c>
      <c r="I45" s="81">
        <v>1</v>
      </c>
      <c r="J45" s="238">
        <v>1253</v>
      </c>
      <c r="K45" s="239">
        <v>515</v>
      </c>
      <c r="L45" s="165">
        <v>137830</v>
      </c>
    </row>
    <row r="46" spans="1:12" s="2" customFormat="1" ht="13.35" customHeight="1" x14ac:dyDescent="0.2">
      <c r="A46" s="210">
        <v>44768</v>
      </c>
      <c r="B46" s="211" t="s">
        <v>601</v>
      </c>
      <c r="C46" s="212" t="s">
        <v>602</v>
      </c>
      <c r="D46" s="212" t="s">
        <v>599</v>
      </c>
      <c r="E46" s="202">
        <v>1</v>
      </c>
      <c r="F46" s="237">
        <v>1</v>
      </c>
      <c r="G46" s="237">
        <v>4</v>
      </c>
      <c r="H46" s="212" t="s">
        <v>600</v>
      </c>
      <c r="I46" s="81">
        <v>1</v>
      </c>
      <c r="J46" s="238">
        <v>1253</v>
      </c>
      <c r="K46" s="239">
        <v>515</v>
      </c>
      <c r="L46" s="165">
        <v>137830</v>
      </c>
    </row>
    <row r="47" spans="1:12" s="2" customFormat="1" ht="13.35" customHeight="1" x14ac:dyDescent="0.2">
      <c r="A47" s="210">
        <v>44768</v>
      </c>
      <c r="B47" s="211" t="s">
        <v>603</v>
      </c>
      <c r="C47" s="212" t="s">
        <v>604</v>
      </c>
      <c r="D47" s="212" t="s">
        <v>605</v>
      </c>
      <c r="E47" s="202"/>
      <c r="F47" s="237">
        <v>18</v>
      </c>
      <c r="G47" s="237">
        <v>2</v>
      </c>
      <c r="H47" s="212" t="s">
        <v>606</v>
      </c>
      <c r="I47" s="81">
        <v>1</v>
      </c>
      <c r="J47" s="238">
        <v>1297</v>
      </c>
      <c r="K47" s="239">
        <v>215</v>
      </c>
      <c r="L47" s="165">
        <v>99792</v>
      </c>
    </row>
    <row r="48" spans="1:12" s="2" customFormat="1" ht="13.35" customHeight="1" x14ac:dyDescent="0.2">
      <c r="A48" s="210">
        <v>44768</v>
      </c>
      <c r="B48" s="211" t="s">
        <v>607</v>
      </c>
      <c r="C48" s="212" t="s">
        <v>608</v>
      </c>
      <c r="D48" s="212" t="s">
        <v>145</v>
      </c>
      <c r="E48" s="202">
        <v>9</v>
      </c>
      <c r="F48" s="237">
        <v>5</v>
      </c>
      <c r="G48" s="237">
        <v>2</v>
      </c>
      <c r="H48" s="212" t="s">
        <v>609</v>
      </c>
      <c r="I48" s="81">
        <v>1</v>
      </c>
      <c r="J48" s="238">
        <v>2610</v>
      </c>
      <c r="K48" s="239">
        <v>1274</v>
      </c>
      <c r="L48" s="165">
        <v>600000</v>
      </c>
    </row>
    <row r="49" spans="1:12" s="2" customFormat="1" ht="13.35" customHeight="1" x14ac:dyDescent="0.2">
      <c r="A49" s="210">
        <v>44768</v>
      </c>
      <c r="B49" s="211" t="s">
        <v>610</v>
      </c>
      <c r="C49" s="212" t="s">
        <v>611</v>
      </c>
      <c r="D49" s="212" t="s">
        <v>612</v>
      </c>
      <c r="E49" s="202"/>
      <c r="F49" s="237" t="s">
        <v>613</v>
      </c>
      <c r="G49" s="237" t="s">
        <v>614</v>
      </c>
      <c r="H49" s="212" t="s">
        <v>615</v>
      </c>
      <c r="I49" s="81">
        <v>1</v>
      </c>
      <c r="J49" s="238">
        <v>1389</v>
      </c>
      <c r="K49" s="239">
        <v>159</v>
      </c>
      <c r="L49" s="165">
        <v>110000</v>
      </c>
    </row>
    <row r="50" spans="1:12" s="2" customFormat="1" ht="13.35" customHeight="1" x14ac:dyDescent="0.2">
      <c r="A50" s="210">
        <v>44768</v>
      </c>
      <c r="B50" s="211" t="s">
        <v>616</v>
      </c>
      <c r="C50" s="212" t="s">
        <v>617</v>
      </c>
      <c r="D50" s="212" t="s">
        <v>612</v>
      </c>
      <c r="E50" s="202"/>
      <c r="F50" s="237" t="s">
        <v>618</v>
      </c>
      <c r="G50" s="237" t="s">
        <v>619</v>
      </c>
      <c r="H50" s="212" t="s">
        <v>615</v>
      </c>
      <c r="I50" s="81">
        <v>1</v>
      </c>
      <c r="J50" s="238">
        <v>1389</v>
      </c>
      <c r="K50" s="239">
        <v>159</v>
      </c>
      <c r="L50" s="165">
        <v>110000</v>
      </c>
    </row>
    <row r="51" spans="1:12" s="2" customFormat="1" ht="13.35" customHeight="1" x14ac:dyDescent="0.2">
      <c r="A51" s="210">
        <v>44770</v>
      </c>
      <c r="B51" s="211" t="s">
        <v>595</v>
      </c>
      <c r="C51" s="212" t="s">
        <v>596</v>
      </c>
      <c r="D51" s="212" t="s">
        <v>186</v>
      </c>
      <c r="E51" s="202" t="s">
        <v>190</v>
      </c>
      <c r="F51" s="237">
        <v>7</v>
      </c>
      <c r="G51" s="237">
        <v>13</v>
      </c>
      <c r="H51" s="212" t="s">
        <v>191</v>
      </c>
      <c r="I51" s="81">
        <v>1</v>
      </c>
      <c r="J51" s="238">
        <v>2732</v>
      </c>
      <c r="K51" s="239">
        <v>846</v>
      </c>
      <c r="L51" s="204">
        <v>450000</v>
      </c>
    </row>
    <row r="52" spans="1:12" s="2" customFormat="1" ht="13.35" customHeight="1" x14ac:dyDescent="0.2">
      <c r="A52" s="210">
        <v>44770</v>
      </c>
      <c r="B52" s="211" t="s">
        <v>628</v>
      </c>
      <c r="C52" s="212" t="s">
        <v>629</v>
      </c>
      <c r="D52" s="212" t="s">
        <v>204</v>
      </c>
      <c r="E52" s="202" t="s">
        <v>190</v>
      </c>
      <c r="F52" s="237">
        <v>11</v>
      </c>
      <c r="G52" s="237">
        <v>14</v>
      </c>
      <c r="H52" s="212" t="s">
        <v>630</v>
      </c>
      <c r="I52" s="81">
        <v>1</v>
      </c>
      <c r="J52" s="238">
        <v>2410</v>
      </c>
      <c r="K52" s="239">
        <v>1016</v>
      </c>
      <c r="L52" s="165">
        <v>226116</v>
      </c>
    </row>
    <row r="53" spans="1:12" s="2" customFormat="1" ht="13.35" customHeight="1" x14ac:dyDescent="0.2">
      <c r="A53" s="210">
        <v>44770</v>
      </c>
      <c r="B53" s="211" t="s">
        <v>637</v>
      </c>
      <c r="C53" s="212" t="s">
        <v>638</v>
      </c>
      <c r="D53" s="212" t="s">
        <v>399</v>
      </c>
      <c r="E53" s="202" t="s">
        <v>639</v>
      </c>
      <c r="F53" s="237">
        <v>12</v>
      </c>
      <c r="G53" s="237">
        <v>2</v>
      </c>
      <c r="H53" s="212" t="s">
        <v>640</v>
      </c>
      <c r="I53" s="81">
        <v>1</v>
      </c>
      <c r="J53" s="238">
        <v>1960</v>
      </c>
      <c r="K53" s="239">
        <v>622</v>
      </c>
      <c r="L53" s="165">
        <v>170412</v>
      </c>
    </row>
    <row r="54" spans="1:12" s="2" customFormat="1" ht="13.35" customHeight="1" x14ac:dyDescent="0.2">
      <c r="A54" s="210">
        <v>44770</v>
      </c>
      <c r="B54" s="211" t="s">
        <v>651</v>
      </c>
      <c r="C54" s="212" t="s">
        <v>652</v>
      </c>
      <c r="D54" s="212" t="s">
        <v>599</v>
      </c>
      <c r="E54" s="202">
        <v>1</v>
      </c>
      <c r="F54" s="237">
        <v>13</v>
      </c>
      <c r="G54" s="237">
        <v>2</v>
      </c>
      <c r="H54" s="212" t="s">
        <v>600</v>
      </c>
      <c r="I54" s="81">
        <v>1</v>
      </c>
      <c r="J54" s="238">
        <v>1481</v>
      </c>
      <c r="K54" s="239">
        <v>481</v>
      </c>
      <c r="L54" s="165">
        <v>177720</v>
      </c>
    </row>
    <row r="55" spans="1:12" s="2" customFormat="1" ht="13.35" customHeight="1" x14ac:dyDescent="0.2">
      <c r="A55" s="210">
        <v>44771</v>
      </c>
      <c r="B55" s="211" t="s">
        <v>667</v>
      </c>
      <c r="C55" s="212" t="s">
        <v>668</v>
      </c>
      <c r="D55" s="212" t="s">
        <v>60</v>
      </c>
      <c r="E55" s="202">
        <v>4</v>
      </c>
      <c r="F55" s="237">
        <v>28</v>
      </c>
      <c r="G55" s="237">
        <v>8</v>
      </c>
      <c r="H55" s="212" t="s">
        <v>61</v>
      </c>
      <c r="I55" s="81">
        <v>1</v>
      </c>
      <c r="J55" s="238">
        <v>1900</v>
      </c>
      <c r="K55" s="239">
        <v>556</v>
      </c>
      <c r="L55" s="165">
        <v>198936</v>
      </c>
    </row>
    <row r="56" spans="1:12" s="2" customFormat="1" ht="13.35" customHeight="1" x14ac:dyDescent="0.2">
      <c r="A56" s="210">
        <v>44771</v>
      </c>
      <c r="B56" s="211" t="s">
        <v>669</v>
      </c>
      <c r="C56" s="212" t="s">
        <v>670</v>
      </c>
      <c r="D56" s="212" t="s">
        <v>399</v>
      </c>
      <c r="E56" s="202">
        <v>22</v>
      </c>
      <c r="F56" s="237">
        <v>2</v>
      </c>
      <c r="G56" s="237">
        <v>2</v>
      </c>
      <c r="H56" s="212" t="s">
        <v>671</v>
      </c>
      <c r="I56" s="81">
        <v>1</v>
      </c>
      <c r="J56" s="238">
        <v>2085</v>
      </c>
      <c r="K56" s="239">
        <v>715</v>
      </c>
      <c r="L56" s="165">
        <v>322000</v>
      </c>
    </row>
    <row r="57" spans="1:12" s="2" customFormat="1" ht="12.75" customHeight="1" x14ac:dyDescent="0.2">
      <c r="A57" s="210"/>
      <c r="B57" s="211"/>
      <c r="C57" s="212"/>
      <c r="D57" s="212"/>
      <c r="E57" s="202"/>
      <c r="F57" s="237"/>
      <c r="G57" s="237"/>
      <c r="H57" s="212"/>
      <c r="I57" s="81"/>
      <c r="J57" s="238"/>
      <c r="K57" s="239"/>
      <c r="L57" s="165"/>
    </row>
    <row r="58" spans="1:12" s="2" customFormat="1" ht="12.75" customHeight="1" x14ac:dyDescent="0.2">
      <c r="A58" s="167"/>
      <c r="B58" s="41"/>
      <c r="C58" s="42"/>
      <c r="D58" s="43"/>
      <c r="E58" s="42"/>
      <c r="F58" s="44"/>
      <c r="G58" s="45"/>
      <c r="H58" s="32" t="s">
        <v>13</v>
      </c>
      <c r="I58" s="69">
        <f>SUM(I3:I57)</f>
        <v>54</v>
      </c>
      <c r="J58" s="22">
        <f>SUM(J3:J57)</f>
        <v>103704</v>
      </c>
      <c r="K58" s="101">
        <f>SUM(K3:K57)</f>
        <v>30148</v>
      </c>
      <c r="L58" s="168">
        <f>SUM(L3:L57)</f>
        <v>11541172</v>
      </c>
    </row>
    <row r="59" spans="1:12" s="2" customFormat="1" ht="12.75" customHeight="1" x14ac:dyDescent="0.25">
      <c r="A59" s="324" t="s">
        <v>45</v>
      </c>
      <c r="B59" s="326"/>
      <c r="C59" s="326"/>
      <c r="D59" s="35"/>
      <c r="E59" s="36"/>
      <c r="F59" s="36"/>
      <c r="G59" s="36"/>
      <c r="H59" s="37"/>
      <c r="I59" s="38"/>
      <c r="J59" s="39"/>
      <c r="K59" s="98"/>
      <c r="L59" s="245"/>
    </row>
    <row r="60" spans="1:12" s="2" customFormat="1" ht="12.75" customHeight="1" x14ac:dyDescent="0.2">
      <c r="A60" s="162" t="s">
        <v>0</v>
      </c>
      <c r="B60" s="65" t="s">
        <v>17</v>
      </c>
      <c r="C60" s="99" t="s">
        <v>2</v>
      </c>
      <c r="D60" s="99" t="s">
        <v>3</v>
      </c>
      <c r="E60" s="66" t="s">
        <v>20</v>
      </c>
      <c r="F60" s="66" t="s">
        <v>18</v>
      </c>
      <c r="G60" s="66" t="s">
        <v>5</v>
      </c>
      <c r="H60" s="99" t="s">
        <v>19</v>
      </c>
      <c r="I60" s="129" t="s">
        <v>40</v>
      </c>
      <c r="J60" s="123" t="s">
        <v>29</v>
      </c>
      <c r="K60" s="124" t="s">
        <v>30</v>
      </c>
      <c r="L60" s="163" t="s">
        <v>6</v>
      </c>
    </row>
    <row r="61" spans="1:12" s="2" customFormat="1" ht="12.75" customHeight="1" x14ac:dyDescent="0.2">
      <c r="A61" s="166">
        <v>44760</v>
      </c>
      <c r="B61" s="71" t="s">
        <v>346</v>
      </c>
      <c r="C61" s="72" t="s">
        <v>347</v>
      </c>
      <c r="D61" s="72" t="s">
        <v>81</v>
      </c>
      <c r="E61" s="73"/>
      <c r="F61" s="207"/>
      <c r="G61" s="72"/>
      <c r="H61" s="72" t="s">
        <v>348</v>
      </c>
      <c r="I61" s="83">
        <v>1</v>
      </c>
      <c r="J61" s="75">
        <v>992</v>
      </c>
      <c r="K61" s="100">
        <v>19</v>
      </c>
      <c r="L61" s="204">
        <v>66726</v>
      </c>
    </row>
    <row r="62" spans="1:12" s="2" customFormat="1" ht="12.75" customHeight="1" x14ac:dyDescent="0.2">
      <c r="A62" s="166">
        <v>44760</v>
      </c>
      <c r="B62" s="71" t="s">
        <v>349</v>
      </c>
      <c r="C62" s="72" t="s">
        <v>350</v>
      </c>
      <c r="D62" s="72" t="s">
        <v>81</v>
      </c>
      <c r="E62" s="73"/>
      <c r="F62" s="207"/>
      <c r="G62" s="72"/>
      <c r="H62" s="72" t="s">
        <v>348</v>
      </c>
      <c r="I62" s="83">
        <v>1</v>
      </c>
      <c r="J62" s="75">
        <v>992</v>
      </c>
      <c r="K62" s="100">
        <v>19</v>
      </c>
      <c r="L62" s="204">
        <v>66726</v>
      </c>
    </row>
    <row r="63" spans="1:12" s="2" customFormat="1" ht="12.75" customHeight="1" x14ac:dyDescent="0.2">
      <c r="A63" s="166">
        <v>44760</v>
      </c>
      <c r="B63" s="71" t="s">
        <v>351</v>
      </c>
      <c r="C63" s="72" t="s">
        <v>352</v>
      </c>
      <c r="D63" s="72" t="s">
        <v>81</v>
      </c>
      <c r="E63" s="73"/>
      <c r="F63" s="207"/>
      <c r="G63" s="72"/>
      <c r="H63" s="72" t="s">
        <v>348</v>
      </c>
      <c r="I63" s="83">
        <v>1</v>
      </c>
      <c r="J63" s="75">
        <v>992</v>
      </c>
      <c r="K63" s="100">
        <v>19</v>
      </c>
      <c r="L63" s="204">
        <v>66726</v>
      </c>
    </row>
    <row r="64" spans="1:12" s="2" customFormat="1" ht="12.75" customHeight="1" x14ac:dyDescent="0.2">
      <c r="A64" s="166">
        <v>44760</v>
      </c>
      <c r="B64" s="71" t="s">
        <v>353</v>
      </c>
      <c r="C64" s="72" t="s">
        <v>354</v>
      </c>
      <c r="D64" s="72" t="s">
        <v>81</v>
      </c>
      <c r="E64" s="73"/>
      <c r="F64" s="207"/>
      <c r="G64" s="72"/>
      <c r="H64" s="72" t="s">
        <v>348</v>
      </c>
      <c r="I64" s="83">
        <v>1</v>
      </c>
      <c r="J64" s="75">
        <v>992</v>
      </c>
      <c r="K64" s="100">
        <v>19</v>
      </c>
      <c r="L64" s="204">
        <v>66726</v>
      </c>
    </row>
    <row r="65" spans="1:12" s="2" customFormat="1" ht="12.75" customHeight="1" x14ac:dyDescent="0.2">
      <c r="A65" s="166">
        <v>44760</v>
      </c>
      <c r="B65" s="71" t="s">
        <v>355</v>
      </c>
      <c r="C65" s="72" t="s">
        <v>356</v>
      </c>
      <c r="D65" s="72" t="s">
        <v>81</v>
      </c>
      <c r="E65" s="73"/>
      <c r="F65" s="207"/>
      <c r="G65" s="72"/>
      <c r="H65" s="72" t="s">
        <v>348</v>
      </c>
      <c r="I65" s="83">
        <v>1</v>
      </c>
      <c r="J65" s="75">
        <v>992</v>
      </c>
      <c r="K65" s="100">
        <v>19</v>
      </c>
      <c r="L65" s="204">
        <v>66726</v>
      </c>
    </row>
    <row r="66" spans="1:12" s="2" customFormat="1" ht="12.75" customHeight="1" x14ac:dyDescent="0.2">
      <c r="A66" s="166">
        <v>44760</v>
      </c>
      <c r="B66" s="71" t="s">
        <v>357</v>
      </c>
      <c r="C66" s="72" t="s">
        <v>358</v>
      </c>
      <c r="D66" s="72" t="s">
        <v>81</v>
      </c>
      <c r="E66" s="73"/>
      <c r="F66" s="207"/>
      <c r="G66" s="72"/>
      <c r="H66" s="72" t="s">
        <v>348</v>
      </c>
      <c r="I66" s="83">
        <v>1</v>
      </c>
      <c r="J66" s="75">
        <v>992</v>
      </c>
      <c r="K66" s="100">
        <v>19</v>
      </c>
      <c r="L66" s="204">
        <v>66726</v>
      </c>
    </row>
    <row r="67" spans="1:12" s="2" customFormat="1" ht="12.75" customHeight="1" x14ac:dyDescent="0.2">
      <c r="A67" s="166"/>
      <c r="B67" s="71"/>
      <c r="C67" s="72"/>
      <c r="D67" s="72"/>
      <c r="E67" s="73"/>
      <c r="F67" s="207"/>
      <c r="G67" s="72"/>
      <c r="H67" s="72"/>
      <c r="I67" s="83"/>
      <c r="J67" s="75"/>
      <c r="K67" s="100"/>
      <c r="L67" s="204"/>
    </row>
    <row r="68" spans="1:12" s="2" customFormat="1" ht="12.75" customHeight="1" x14ac:dyDescent="0.2">
      <c r="A68" s="167"/>
      <c r="B68" s="41"/>
      <c r="C68" s="42"/>
      <c r="D68" s="43"/>
      <c r="E68" s="42"/>
      <c r="F68" s="44"/>
      <c r="G68" s="45"/>
      <c r="H68" s="32" t="s">
        <v>13</v>
      </c>
      <c r="I68" s="69">
        <f>SUM(I61:I67)</f>
        <v>6</v>
      </c>
      <c r="J68" s="33">
        <f>SUM(J61:J67)</f>
        <v>5952</v>
      </c>
      <c r="K68" s="101">
        <f>SUM(K61:K67)</f>
        <v>114</v>
      </c>
      <c r="L68" s="168">
        <f>SUM(L61:L67)</f>
        <v>400356</v>
      </c>
    </row>
    <row r="69" spans="1:12" s="2" customFormat="1" ht="12.75" customHeight="1" x14ac:dyDescent="0.2">
      <c r="A69" s="217"/>
      <c r="B69" s="218"/>
      <c r="C69" s="219"/>
      <c r="D69" s="220"/>
      <c r="E69" s="219"/>
      <c r="F69" s="221"/>
      <c r="G69" s="219"/>
      <c r="H69" s="222" t="s">
        <v>47</v>
      </c>
      <c r="I69" s="223">
        <f>SUM(I58,I68)</f>
        <v>60</v>
      </c>
      <c r="J69" s="224">
        <f>SUM(J58,J68)</f>
        <v>109656</v>
      </c>
      <c r="K69" s="225">
        <f>SUM(K58,K68)</f>
        <v>30262</v>
      </c>
      <c r="L69" s="226">
        <f>SUM(L58,L68)</f>
        <v>11941528</v>
      </c>
    </row>
    <row r="70" spans="1:12" s="2" customFormat="1" ht="12.75" customHeight="1" x14ac:dyDescent="0.25">
      <c r="A70" s="324" t="s">
        <v>33</v>
      </c>
      <c r="B70" s="326"/>
      <c r="C70" s="326"/>
      <c r="D70" s="35"/>
      <c r="E70" s="36"/>
      <c r="F70" s="36"/>
      <c r="G70" s="36"/>
      <c r="H70" s="37"/>
      <c r="I70" s="38"/>
      <c r="J70" s="35"/>
      <c r="K70" s="98"/>
      <c r="L70" s="169"/>
    </row>
    <row r="71" spans="1:12" s="2" customFormat="1" ht="12.75" customHeight="1" x14ac:dyDescent="0.2">
      <c r="A71" s="170" t="s">
        <v>0</v>
      </c>
      <c r="B71" s="67" t="s">
        <v>1</v>
      </c>
      <c r="C71" s="102" t="s">
        <v>2</v>
      </c>
      <c r="D71" s="102" t="s">
        <v>3</v>
      </c>
      <c r="E71" s="68" t="s">
        <v>20</v>
      </c>
      <c r="F71" s="68" t="s">
        <v>4</v>
      </c>
      <c r="G71" s="68" t="s">
        <v>5</v>
      </c>
      <c r="H71" s="102" t="s">
        <v>19</v>
      </c>
      <c r="I71" s="130" t="s">
        <v>40</v>
      </c>
      <c r="J71" s="125" t="s">
        <v>29</v>
      </c>
      <c r="K71" s="102" t="s">
        <v>30</v>
      </c>
      <c r="L71" s="171" t="s">
        <v>6</v>
      </c>
    </row>
    <row r="72" spans="1:12" s="2" customFormat="1" ht="12.75" customHeight="1" x14ac:dyDescent="0.2">
      <c r="A72" s="166"/>
      <c r="B72" s="71"/>
      <c r="C72" s="72"/>
      <c r="D72" s="73"/>
      <c r="E72" s="119"/>
      <c r="F72" s="119"/>
      <c r="G72" s="119"/>
      <c r="H72" s="73"/>
      <c r="I72" s="190"/>
      <c r="J72" s="192"/>
      <c r="K72" s="190"/>
      <c r="L72" s="191"/>
    </row>
    <row r="73" spans="1:12" s="2" customFormat="1" ht="12.75" customHeight="1" x14ac:dyDescent="0.2">
      <c r="A73" s="166"/>
      <c r="B73" s="71"/>
      <c r="C73" s="72"/>
      <c r="D73" s="73"/>
      <c r="E73" s="119"/>
      <c r="F73" s="119"/>
      <c r="G73" s="119"/>
      <c r="H73" s="73"/>
      <c r="I73" s="190"/>
      <c r="J73" s="192"/>
      <c r="K73" s="190"/>
      <c r="L73" s="191"/>
    </row>
    <row r="74" spans="1:12" s="2" customFormat="1" ht="12.75" customHeight="1" x14ac:dyDescent="0.2">
      <c r="A74" s="172"/>
      <c r="B74" s="106"/>
      <c r="C74" s="107"/>
      <c r="D74" s="108"/>
      <c r="E74" s="109"/>
      <c r="F74" s="109"/>
      <c r="G74" s="110"/>
      <c r="H74" s="34" t="s">
        <v>13</v>
      </c>
      <c r="I74" s="70">
        <f>SUM(I72:I73)</f>
        <v>0</v>
      </c>
      <c r="J74" s="193">
        <f>SUM(J72:J73)</f>
        <v>0</v>
      </c>
      <c r="K74" s="111">
        <f>SUM(K72:K73)</f>
        <v>0</v>
      </c>
      <c r="L74" s="173">
        <f>SUM(L72:L73)</f>
        <v>0</v>
      </c>
    </row>
    <row r="75" spans="1:12" s="2" customFormat="1" ht="12.75" customHeight="1" x14ac:dyDescent="0.25">
      <c r="A75" s="324" t="s">
        <v>34</v>
      </c>
      <c r="B75" s="326"/>
      <c r="C75" s="326"/>
      <c r="D75" s="35"/>
      <c r="E75" s="36"/>
      <c r="F75" s="36"/>
      <c r="G75" s="36"/>
      <c r="H75" s="37"/>
      <c r="I75" s="38"/>
      <c r="J75" s="35"/>
      <c r="K75" s="98"/>
      <c r="L75" s="169"/>
    </row>
    <row r="76" spans="1:12" s="2" customFormat="1" ht="12.75" customHeight="1" x14ac:dyDescent="0.2">
      <c r="A76" s="170" t="s">
        <v>0</v>
      </c>
      <c r="B76" s="67" t="s">
        <v>1</v>
      </c>
      <c r="C76" s="102" t="s">
        <v>2</v>
      </c>
      <c r="D76" s="102" t="s">
        <v>3</v>
      </c>
      <c r="E76" s="68" t="s">
        <v>20</v>
      </c>
      <c r="F76" s="68" t="s">
        <v>4</v>
      </c>
      <c r="G76" s="68" t="s">
        <v>5</v>
      </c>
      <c r="H76" s="102" t="s">
        <v>19</v>
      </c>
      <c r="I76" s="130" t="s">
        <v>40</v>
      </c>
      <c r="J76" s="102" t="s">
        <v>29</v>
      </c>
      <c r="K76" s="126" t="s">
        <v>30</v>
      </c>
      <c r="L76" s="171" t="s">
        <v>6</v>
      </c>
    </row>
    <row r="77" spans="1:12" s="2" customFormat="1" ht="12.75" customHeight="1" x14ac:dyDescent="0.2">
      <c r="A77" s="164"/>
      <c r="B77" s="78"/>
      <c r="C77" s="73"/>
      <c r="D77" s="73"/>
      <c r="E77" s="73"/>
      <c r="F77" s="73"/>
      <c r="G77" s="73"/>
      <c r="H77" s="73"/>
      <c r="I77" s="74"/>
      <c r="J77" s="80"/>
      <c r="K77" s="103"/>
      <c r="L77" s="204"/>
    </row>
    <row r="78" spans="1:12" s="2" customFormat="1" ht="12.75" customHeight="1" x14ac:dyDescent="0.2">
      <c r="A78" s="164"/>
      <c r="B78" s="78"/>
      <c r="C78" s="73"/>
      <c r="D78" s="73"/>
      <c r="E78" s="73"/>
      <c r="F78" s="73"/>
      <c r="G78" s="73"/>
      <c r="H78" s="73"/>
      <c r="I78" s="74"/>
      <c r="J78" s="80"/>
      <c r="K78" s="103"/>
      <c r="L78" s="204"/>
    </row>
    <row r="79" spans="1:12" s="2" customFormat="1" ht="12.75" customHeight="1" x14ac:dyDescent="0.2">
      <c r="A79" s="174"/>
      <c r="B79" s="85"/>
      <c r="C79" s="47"/>
      <c r="D79" s="48"/>
      <c r="E79" s="47"/>
      <c r="F79" s="47"/>
      <c r="G79" s="47"/>
      <c r="H79" s="21" t="s">
        <v>13</v>
      </c>
      <c r="I79" s="86">
        <f>SUM(I77:I78)</f>
        <v>0</v>
      </c>
      <c r="J79" s="22">
        <f>SUM(J77:J78)</f>
        <v>0</v>
      </c>
      <c r="K79" s="104">
        <f>SUM(K77:K78)</f>
        <v>0</v>
      </c>
      <c r="L79" s="168">
        <f>SUM(L77:L78)</f>
        <v>0</v>
      </c>
    </row>
    <row r="80" spans="1:12" s="2" customFormat="1" ht="12.75" customHeight="1" x14ac:dyDescent="0.25">
      <c r="A80" s="324" t="s">
        <v>35</v>
      </c>
      <c r="B80" s="326"/>
      <c r="C80" s="326"/>
      <c r="D80" s="35"/>
      <c r="E80" s="36"/>
      <c r="F80" s="36"/>
      <c r="G80" s="36"/>
      <c r="H80" s="37"/>
      <c r="I80" s="38"/>
      <c r="J80" s="35"/>
      <c r="K80" s="98"/>
      <c r="L80" s="169"/>
    </row>
    <row r="81" spans="1:12" s="2" customFormat="1" ht="12.75" customHeight="1" x14ac:dyDescent="0.2">
      <c r="A81" s="170" t="s">
        <v>0</v>
      </c>
      <c r="B81" s="67" t="s">
        <v>1</v>
      </c>
      <c r="C81" s="102" t="s">
        <v>2</v>
      </c>
      <c r="D81" s="102" t="s">
        <v>3</v>
      </c>
      <c r="E81" s="68" t="s">
        <v>20</v>
      </c>
      <c r="F81" s="68" t="s">
        <v>4</v>
      </c>
      <c r="G81" s="68" t="s">
        <v>5</v>
      </c>
      <c r="H81" s="102" t="s">
        <v>19</v>
      </c>
      <c r="I81" s="130" t="s">
        <v>40</v>
      </c>
      <c r="J81" s="102" t="s">
        <v>29</v>
      </c>
      <c r="K81" s="126" t="s">
        <v>30</v>
      </c>
      <c r="L81" s="171" t="s">
        <v>6</v>
      </c>
    </row>
    <row r="82" spans="1:12" s="2" customFormat="1" ht="12.75" customHeight="1" x14ac:dyDescent="0.2">
      <c r="A82" s="164"/>
      <c r="B82" s="78"/>
      <c r="C82" s="73"/>
      <c r="D82" s="73"/>
      <c r="E82" s="73"/>
      <c r="F82" s="73"/>
      <c r="G82" s="73"/>
      <c r="H82" s="73"/>
      <c r="I82" s="74"/>
      <c r="J82" s="80"/>
      <c r="K82" s="103"/>
      <c r="L82" s="204"/>
    </row>
    <row r="83" spans="1:12" s="2" customFormat="1" ht="12.75" customHeight="1" x14ac:dyDescent="0.2">
      <c r="A83" s="164"/>
      <c r="B83" s="78"/>
      <c r="C83" s="73"/>
      <c r="D83" s="73"/>
      <c r="E83" s="73"/>
      <c r="F83" s="73"/>
      <c r="G83" s="73"/>
      <c r="H83" s="73"/>
      <c r="I83" s="74"/>
      <c r="J83" s="80"/>
      <c r="K83" s="103"/>
      <c r="L83" s="204"/>
    </row>
    <row r="84" spans="1:12" s="2" customFormat="1" ht="12.75" customHeight="1" x14ac:dyDescent="0.2">
      <c r="A84" s="174"/>
      <c r="B84" s="85"/>
      <c r="C84" s="47"/>
      <c r="D84" s="48"/>
      <c r="E84" s="47"/>
      <c r="F84" s="47"/>
      <c r="G84" s="47"/>
      <c r="H84" s="21" t="s">
        <v>13</v>
      </c>
      <c r="I84" s="86">
        <f>SUM(I82:I83)</f>
        <v>0</v>
      </c>
      <c r="J84" s="22">
        <f>SUM(J82:J83)</f>
        <v>0</v>
      </c>
      <c r="K84" s="104">
        <f>SUM(K82:K83)</f>
        <v>0</v>
      </c>
      <c r="L84" s="168">
        <f>SUM(L82:L83)</f>
        <v>0</v>
      </c>
    </row>
    <row r="85" spans="1:12" s="2" customFormat="1" ht="15" customHeight="1" x14ac:dyDescent="0.25">
      <c r="A85" s="324" t="s">
        <v>23</v>
      </c>
      <c r="B85" s="325"/>
      <c r="C85" s="325"/>
      <c r="D85" s="40"/>
      <c r="E85" s="36"/>
      <c r="F85" s="36"/>
      <c r="G85" s="36"/>
      <c r="H85" s="37"/>
      <c r="I85" s="38"/>
      <c r="J85" s="35"/>
      <c r="K85" s="98"/>
      <c r="L85" s="169"/>
    </row>
    <row r="86" spans="1:12" s="2" customFormat="1" ht="15" customHeight="1" x14ac:dyDescent="0.2">
      <c r="A86" s="170" t="s">
        <v>0</v>
      </c>
      <c r="B86" s="67" t="s">
        <v>1</v>
      </c>
      <c r="C86" s="102" t="s">
        <v>2</v>
      </c>
      <c r="D86" s="102" t="s">
        <v>3</v>
      </c>
      <c r="E86" s="68" t="s">
        <v>20</v>
      </c>
      <c r="F86" s="68" t="s">
        <v>4</v>
      </c>
      <c r="G86" s="68" t="s">
        <v>5</v>
      </c>
      <c r="H86" s="102" t="s">
        <v>19</v>
      </c>
      <c r="I86" s="130" t="s">
        <v>40</v>
      </c>
      <c r="J86" s="102" t="s">
        <v>29</v>
      </c>
      <c r="K86" s="127" t="s">
        <v>30</v>
      </c>
      <c r="L86" s="175" t="s">
        <v>6</v>
      </c>
    </row>
    <row r="87" spans="1:12" s="2" customFormat="1" ht="15" customHeight="1" x14ac:dyDescent="0.2">
      <c r="A87" s="210">
        <v>44743</v>
      </c>
      <c r="B87" s="71" t="s">
        <v>75</v>
      </c>
      <c r="C87" s="72" t="s">
        <v>76</v>
      </c>
      <c r="D87" s="72" t="s">
        <v>77</v>
      </c>
      <c r="E87" s="202"/>
      <c r="F87" s="203"/>
      <c r="G87" s="203"/>
      <c r="H87" s="212" t="s">
        <v>78</v>
      </c>
      <c r="I87" s="83">
        <v>1</v>
      </c>
      <c r="J87" s="208">
        <v>0</v>
      </c>
      <c r="K87" s="100">
        <v>0</v>
      </c>
      <c r="L87" s="204">
        <v>39900</v>
      </c>
    </row>
    <row r="88" spans="1:12" s="2" customFormat="1" ht="15" customHeight="1" x14ac:dyDescent="0.2">
      <c r="A88" s="166">
        <v>44747</v>
      </c>
      <c r="B88" s="71" t="s">
        <v>87</v>
      </c>
      <c r="C88" s="72" t="s">
        <v>88</v>
      </c>
      <c r="D88" s="72" t="s">
        <v>89</v>
      </c>
      <c r="E88" s="202"/>
      <c r="F88" s="203"/>
      <c r="G88" s="203"/>
      <c r="H88" s="212" t="s">
        <v>90</v>
      </c>
      <c r="I88" s="83">
        <v>1</v>
      </c>
      <c r="J88" s="208">
        <v>0</v>
      </c>
      <c r="K88" s="100">
        <v>0</v>
      </c>
      <c r="L88" s="204">
        <v>9100</v>
      </c>
    </row>
    <row r="89" spans="1:12" s="2" customFormat="1" ht="15" customHeight="1" x14ac:dyDescent="0.2">
      <c r="A89" s="166">
        <v>44747</v>
      </c>
      <c r="B89" s="71" t="s">
        <v>91</v>
      </c>
      <c r="C89" s="72" t="s">
        <v>92</v>
      </c>
      <c r="D89" s="72"/>
      <c r="E89" s="202"/>
      <c r="F89" s="203"/>
      <c r="G89" s="203"/>
      <c r="H89" s="212" t="s">
        <v>93</v>
      </c>
      <c r="I89" s="83">
        <v>1</v>
      </c>
      <c r="J89" s="208">
        <v>0</v>
      </c>
      <c r="K89" s="100">
        <v>0</v>
      </c>
      <c r="L89" s="204">
        <v>9000</v>
      </c>
    </row>
    <row r="90" spans="1:12" s="2" customFormat="1" ht="15" customHeight="1" x14ac:dyDescent="0.2">
      <c r="A90" s="166">
        <v>44749</v>
      </c>
      <c r="B90" s="71" t="s">
        <v>143</v>
      </c>
      <c r="C90" s="72" t="s">
        <v>144</v>
      </c>
      <c r="D90" s="72" t="s">
        <v>145</v>
      </c>
      <c r="E90" s="202"/>
      <c r="F90" s="203"/>
      <c r="G90" s="203"/>
      <c r="H90" s="212" t="s">
        <v>146</v>
      </c>
      <c r="I90" s="83">
        <v>1</v>
      </c>
      <c r="J90" s="208">
        <v>0</v>
      </c>
      <c r="K90" s="100">
        <v>0</v>
      </c>
      <c r="L90" s="204">
        <v>30000</v>
      </c>
    </row>
    <row r="91" spans="1:12" s="2" customFormat="1" ht="15" customHeight="1" x14ac:dyDescent="0.2">
      <c r="A91" s="166">
        <v>44749</v>
      </c>
      <c r="B91" s="71" t="s">
        <v>147</v>
      </c>
      <c r="C91" s="72" t="s">
        <v>148</v>
      </c>
      <c r="D91" s="72" t="s">
        <v>149</v>
      </c>
      <c r="E91" s="202"/>
      <c r="F91" s="203"/>
      <c r="G91" s="203"/>
      <c r="H91" s="212" t="s">
        <v>150</v>
      </c>
      <c r="I91" s="83">
        <v>1</v>
      </c>
      <c r="J91" s="208">
        <v>0</v>
      </c>
      <c r="K91" s="100">
        <v>0</v>
      </c>
      <c r="L91" s="204">
        <v>10500</v>
      </c>
    </row>
    <row r="92" spans="1:12" s="2" customFormat="1" ht="15" customHeight="1" x14ac:dyDescent="0.2">
      <c r="A92" s="166">
        <v>44749</v>
      </c>
      <c r="B92" s="71" t="s">
        <v>151</v>
      </c>
      <c r="C92" s="72" t="s">
        <v>152</v>
      </c>
      <c r="D92" s="72" t="s">
        <v>153</v>
      </c>
      <c r="E92" s="202"/>
      <c r="F92" s="203"/>
      <c r="G92" s="203"/>
      <c r="H92" s="212" t="s">
        <v>154</v>
      </c>
      <c r="I92" s="83">
        <v>1</v>
      </c>
      <c r="J92" s="75">
        <v>0</v>
      </c>
      <c r="K92" s="100">
        <v>0</v>
      </c>
      <c r="L92" s="165">
        <v>14000</v>
      </c>
    </row>
    <row r="93" spans="1:12" s="2" customFormat="1" ht="15" customHeight="1" x14ac:dyDescent="0.2">
      <c r="A93" s="164">
        <v>44750</v>
      </c>
      <c r="B93" s="78" t="s">
        <v>123</v>
      </c>
      <c r="C93" s="73" t="s">
        <v>124</v>
      </c>
      <c r="D93" s="73"/>
      <c r="E93" s="73"/>
      <c r="F93" s="202"/>
      <c r="G93" s="73"/>
      <c r="H93" s="73" t="s">
        <v>125</v>
      </c>
      <c r="I93" s="81">
        <v>1</v>
      </c>
      <c r="J93" s="240">
        <v>0</v>
      </c>
      <c r="K93" s="118">
        <v>0</v>
      </c>
      <c r="L93" s="165">
        <v>600</v>
      </c>
    </row>
    <row r="94" spans="1:12" s="2" customFormat="1" ht="15" customHeight="1" x14ac:dyDescent="0.2">
      <c r="A94" s="166">
        <v>44750</v>
      </c>
      <c r="B94" s="71" t="s">
        <v>126</v>
      </c>
      <c r="C94" s="72" t="s">
        <v>127</v>
      </c>
      <c r="D94" s="72" t="s">
        <v>128</v>
      </c>
      <c r="E94" s="202"/>
      <c r="F94" s="203"/>
      <c r="G94" s="203"/>
      <c r="H94" s="212" t="s">
        <v>129</v>
      </c>
      <c r="I94" s="83">
        <v>1</v>
      </c>
      <c r="J94" s="208">
        <v>0</v>
      </c>
      <c r="K94" s="100">
        <v>0</v>
      </c>
      <c r="L94" s="204">
        <v>1000</v>
      </c>
    </row>
    <row r="95" spans="1:12" s="2" customFormat="1" ht="15" customHeight="1" x14ac:dyDescent="0.2">
      <c r="A95" s="166">
        <v>44750</v>
      </c>
      <c r="B95" s="71" t="s">
        <v>130</v>
      </c>
      <c r="C95" s="72" t="s">
        <v>131</v>
      </c>
      <c r="D95" s="72" t="s">
        <v>128</v>
      </c>
      <c r="E95" s="202"/>
      <c r="F95" s="203"/>
      <c r="G95" s="203"/>
      <c r="H95" s="212" t="s">
        <v>129</v>
      </c>
      <c r="I95" s="83">
        <v>1</v>
      </c>
      <c r="J95" s="208">
        <v>0</v>
      </c>
      <c r="K95" s="100">
        <v>0</v>
      </c>
      <c r="L95" s="204">
        <v>1000</v>
      </c>
    </row>
    <row r="96" spans="1:12" s="2" customFormat="1" ht="15" customHeight="1" x14ac:dyDescent="0.2">
      <c r="A96" s="164">
        <v>44750</v>
      </c>
      <c r="B96" s="78" t="s">
        <v>132</v>
      </c>
      <c r="C96" s="73" t="s">
        <v>133</v>
      </c>
      <c r="D96" s="73"/>
      <c r="E96" s="73"/>
      <c r="F96" s="202"/>
      <c r="G96" s="73"/>
      <c r="H96" s="248" t="s">
        <v>134</v>
      </c>
      <c r="I96" s="81">
        <v>1</v>
      </c>
      <c r="J96" s="240">
        <v>0</v>
      </c>
      <c r="K96" s="118">
        <v>0</v>
      </c>
      <c r="L96" s="165">
        <v>32296</v>
      </c>
    </row>
    <row r="97" spans="1:12" s="2" customFormat="1" ht="15" customHeight="1" x14ac:dyDescent="0.2">
      <c r="A97" s="319">
        <v>44750</v>
      </c>
      <c r="B97" s="71" t="s">
        <v>135</v>
      </c>
      <c r="C97" s="72" t="s">
        <v>136</v>
      </c>
      <c r="D97" s="72"/>
      <c r="E97" s="202"/>
      <c r="F97" s="203"/>
      <c r="G97" s="203"/>
      <c r="H97" s="212" t="s">
        <v>137</v>
      </c>
      <c r="I97" s="83">
        <v>1</v>
      </c>
      <c r="J97" s="75">
        <v>0</v>
      </c>
      <c r="K97" s="100">
        <v>0</v>
      </c>
      <c r="L97" s="165">
        <v>15500</v>
      </c>
    </row>
    <row r="98" spans="1:12" s="2" customFormat="1" ht="15" customHeight="1" x14ac:dyDescent="0.2">
      <c r="A98" s="164">
        <v>44750</v>
      </c>
      <c r="B98" s="78" t="s">
        <v>138</v>
      </c>
      <c r="C98" s="73" t="s">
        <v>139</v>
      </c>
      <c r="D98" s="73" t="s">
        <v>140</v>
      </c>
      <c r="E98" s="73"/>
      <c r="F98" s="202"/>
      <c r="G98" s="73"/>
      <c r="H98" s="73" t="s">
        <v>137</v>
      </c>
      <c r="I98" s="81">
        <v>1</v>
      </c>
      <c r="J98" s="240">
        <v>0</v>
      </c>
      <c r="K98" s="118">
        <v>0</v>
      </c>
      <c r="L98" s="165">
        <v>28457</v>
      </c>
    </row>
    <row r="99" spans="1:12" s="2" customFormat="1" ht="15" customHeight="1" x14ac:dyDescent="0.2">
      <c r="A99" s="166">
        <v>44750</v>
      </c>
      <c r="B99" s="71" t="s">
        <v>141</v>
      </c>
      <c r="C99" s="72" t="s">
        <v>139</v>
      </c>
      <c r="D99" s="72" t="s">
        <v>140</v>
      </c>
      <c r="E99" s="202"/>
      <c r="F99" s="203"/>
      <c r="G99" s="203"/>
      <c r="H99" s="212" t="s">
        <v>142</v>
      </c>
      <c r="I99" s="83">
        <v>1</v>
      </c>
      <c r="J99" s="208">
        <v>0</v>
      </c>
      <c r="K99" s="100">
        <v>0</v>
      </c>
      <c r="L99" s="165">
        <v>35812</v>
      </c>
    </row>
    <row r="100" spans="1:12" s="2" customFormat="1" ht="15.75" customHeight="1" x14ac:dyDescent="0.2">
      <c r="A100" s="210">
        <v>44750</v>
      </c>
      <c r="B100" s="211" t="s">
        <v>155</v>
      </c>
      <c r="C100" s="212" t="s">
        <v>156</v>
      </c>
      <c r="D100" s="212" t="s">
        <v>157</v>
      </c>
      <c r="E100" s="202"/>
      <c r="F100" s="237"/>
      <c r="G100" s="237"/>
      <c r="H100" s="212" t="s">
        <v>158</v>
      </c>
      <c r="I100" s="81">
        <v>1</v>
      </c>
      <c r="J100" s="238">
        <v>0</v>
      </c>
      <c r="K100" s="239">
        <v>0</v>
      </c>
      <c r="L100" s="165">
        <v>29975</v>
      </c>
    </row>
    <row r="101" spans="1:12" s="2" customFormat="1" ht="15" customHeight="1" x14ac:dyDescent="0.2">
      <c r="A101" s="166">
        <v>44753</v>
      </c>
      <c r="B101" s="71" t="s">
        <v>119</v>
      </c>
      <c r="C101" s="72" t="s">
        <v>120</v>
      </c>
      <c r="D101" s="72" t="s">
        <v>121</v>
      </c>
      <c r="E101" s="202"/>
      <c r="F101" s="203"/>
      <c r="G101" s="203"/>
      <c r="H101" s="212" t="s">
        <v>122</v>
      </c>
      <c r="I101" s="83">
        <v>1</v>
      </c>
      <c r="J101" s="208">
        <v>850</v>
      </c>
      <c r="K101" s="100">
        <v>0</v>
      </c>
      <c r="L101" s="204">
        <v>1900</v>
      </c>
    </row>
    <row r="102" spans="1:12" s="2" customFormat="1" ht="15" customHeight="1" x14ac:dyDescent="0.2">
      <c r="A102" s="166">
        <v>44754</v>
      </c>
      <c r="B102" s="71" t="s">
        <v>227</v>
      </c>
      <c r="C102" s="72" t="s">
        <v>228</v>
      </c>
      <c r="D102" s="72" t="s">
        <v>140</v>
      </c>
      <c r="E102" s="202"/>
      <c r="F102" s="203"/>
      <c r="G102" s="203"/>
      <c r="H102" s="212" t="s">
        <v>142</v>
      </c>
      <c r="I102" s="83">
        <v>1</v>
      </c>
      <c r="J102" s="208">
        <v>0</v>
      </c>
      <c r="K102" s="100">
        <v>0</v>
      </c>
      <c r="L102" s="204">
        <v>15803</v>
      </c>
    </row>
    <row r="103" spans="1:12" s="2" customFormat="1" ht="15" customHeight="1" x14ac:dyDescent="0.2">
      <c r="A103" s="166">
        <v>44754</v>
      </c>
      <c r="B103" s="71" t="s">
        <v>229</v>
      </c>
      <c r="C103" s="72" t="s">
        <v>230</v>
      </c>
      <c r="D103" s="72" t="s">
        <v>231</v>
      </c>
      <c r="E103" s="202"/>
      <c r="F103" s="203"/>
      <c r="G103" s="203"/>
      <c r="H103" s="212" t="s">
        <v>232</v>
      </c>
      <c r="I103" s="83">
        <v>1</v>
      </c>
      <c r="J103" s="208">
        <v>0</v>
      </c>
      <c r="K103" s="100">
        <v>192</v>
      </c>
      <c r="L103" s="204">
        <v>2000</v>
      </c>
    </row>
    <row r="104" spans="1:12" s="2" customFormat="1" ht="15" customHeight="1" x14ac:dyDescent="0.2">
      <c r="A104" s="164">
        <v>44754</v>
      </c>
      <c r="B104" s="78" t="s">
        <v>245</v>
      </c>
      <c r="C104" s="73" t="s">
        <v>246</v>
      </c>
      <c r="D104" s="73" t="s">
        <v>247</v>
      </c>
      <c r="E104" s="73"/>
      <c r="F104" s="202"/>
      <c r="G104" s="73"/>
      <c r="H104" s="73" t="s">
        <v>248</v>
      </c>
      <c r="I104" s="81">
        <v>1</v>
      </c>
      <c r="J104" s="240">
        <v>638</v>
      </c>
      <c r="K104" s="118">
        <v>60</v>
      </c>
      <c r="L104" s="165">
        <v>15000</v>
      </c>
    </row>
    <row r="105" spans="1:12" s="2" customFormat="1" ht="14.25" customHeight="1" x14ac:dyDescent="0.2">
      <c r="A105" s="166">
        <v>44755</v>
      </c>
      <c r="B105" s="71" t="s">
        <v>242</v>
      </c>
      <c r="C105" s="72" t="s">
        <v>243</v>
      </c>
      <c r="D105" s="72"/>
      <c r="E105" s="202"/>
      <c r="F105" s="203"/>
      <c r="G105" s="203"/>
      <c r="H105" s="212" t="s">
        <v>244</v>
      </c>
      <c r="I105" s="83">
        <v>1</v>
      </c>
      <c r="J105" s="208">
        <v>450</v>
      </c>
      <c r="K105" s="100">
        <v>0</v>
      </c>
      <c r="L105" s="204">
        <v>39000</v>
      </c>
    </row>
    <row r="106" spans="1:12" s="2" customFormat="1" ht="15" customHeight="1" x14ac:dyDescent="0.2">
      <c r="A106" s="166">
        <v>44756</v>
      </c>
      <c r="B106" s="71" t="s">
        <v>286</v>
      </c>
      <c r="C106" s="72" t="s">
        <v>287</v>
      </c>
      <c r="D106" s="72" t="s">
        <v>288</v>
      </c>
      <c r="E106" s="202"/>
      <c r="F106" s="203"/>
      <c r="G106" s="203"/>
      <c r="H106" s="212" t="s">
        <v>289</v>
      </c>
      <c r="I106" s="83">
        <v>1</v>
      </c>
      <c r="J106" s="208">
        <v>0</v>
      </c>
      <c r="K106" s="100">
        <v>0</v>
      </c>
      <c r="L106" s="204">
        <v>13000</v>
      </c>
    </row>
    <row r="107" spans="1:12" s="2" customFormat="1" ht="15" customHeight="1" x14ac:dyDescent="0.2">
      <c r="A107" s="166">
        <v>44756</v>
      </c>
      <c r="B107" s="71" t="s">
        <v>290</v>
      </c>
      <c r="C107" s="72" t="s">
        <v>291</v>
      </c>
      <c r="D107" s="72"/>
      <c r="E107" s="202"/>
      <c r="F107" s="203"/>
      <c r="G107" s="203"/>
      <c r="H107" s="212" t="s">
        <v>292</v>
      </c>
      <c r="I107" s="83">
        <v>1</v>
      </c>
      <c r="J107" s="208">
        <v>0</v>
      </c>
      <c r="K107" s="100">
        <v>0</v>
      </c>
      <c r="L107" s="165">
        <v>16000</v>
      </c>
    </row>
    <row r="108" spans="1:12" s="2" customFormat="1" ht="15" customHeight="1" x14ac:dyDescent="0.2">
      <c r="A108" s="166">
        <v>44757</v>
      </c>
      <c r="B108" s="71" t="s">
        <v>282</v>
      </c>
      <c r="C108" s="72" t="s">
        <v>283</v>
      </c>
      <c r="D108" s="72" t="s">
        <v>284</v>
      </c>
      <c r="E108" s="202"/>
      <c r="F108" s="203"/>
      <c r="G108" s="203"/>
      <c r="H108" s="212" t="s">
        <v>285</v>
      </c>
      <c r="I108" s="83">
        <v>1</v>
      </c>
      <c r="J108" s="208">
        <v>0</v>
      </c>
      <c r="K108" s="100">
        <v>0</v>
      </c>
      <c r="L108" s="204">
        <v>5000</v>
      </c>
    </row>
    <row r="109" spans="1:12" s="2" customFormat="1" ht="15" customHeight="1" x14ac:dyDescent="0.2">
      <c r="A109" s="166">
        <v>44757</v>
      </c>
      <c r="B109" s="71" t="s">
        <v>297</v>
      </c>
      <c r="C109" s="72" t="s">
        <v>298</v>
      </c>
      <c r="D109" s="72"/>
      <c r="E109" s="202"/>
      <c r="F109" s="203"/>
      <c r="G109" s="203"/>
      <c r="H109" s="212" t="s">
        <v>299</v>
      </c>
      <c r="I109" s="83">
        <v>1</v>
      </c>
      <c r="J109" s="208">
        <v>240</v>
      </c>
      <c r="K109" s="100">
        <v>0</v>
      </c>
      <c r="L109" s="204">
        <v>900</v>
      </c>
    </row>
    <row r="110" spans="1:12" s="2" customFormat="1" ht="15" customHeight="1" x14ac:dyDescent="0.2">
      <c r="A110" s="210">
        <v>44757</v>
      </c>
      <c r="B110" s="211" t="s">
        <v>316</v>
      </c>
      <c r="C110" s="212" t="s">
        <v>317</v>
      </c>
      <c r="D110" s="212" t="s">
        <v>318</v>
      </c>
      <c r="E110" s="202"/>
      <c r="F110" s="237"/>
      <c r="G110" s="237"/>
      <c r="H110" s="212" t="s">
        <v>134</v>
      </c>
      <c r="I110" s="83">
        <v>1</v>
      </c>
      <c r="J110" s="208">
        <v>0</v>
      </c>
      <c r="K110" s="322">
        <v>0</v>
      </c>
      <c r="L110" s="204">
        <v>46644</v>
      </c>
    </row>
    <row r="111" spans="1:12" s="2" customFormat="1" ht="15" customHeight="1" x14ac:dyDescent="0.2">
      <c r="A111" s="210">
        <v>44760</v>
      </c>
      <c r="B111" s="211" t="s">
        <v>417</v>
      </c>
      <c r="C111" s="212" t="s">
        <v>418</v>
      </c>
      <c r="D111" s="212"/>
      <c r="E111" s="202"/>
      <c r="F111" s="237"/>
      <c r="G111" s="237"/>
      <c r="H111" s="212" t="s">
        <v>137</v>
      </c>
      <c r="I111" s="83">
        <v>1</v>
      </c>
      <c r="J111" s="208">
        <v>0</v>
      </c>
      <c r="K111" s="322">
        <v>0</v>
      </c>
      <c r="L111" s="204">
        <v>14244</v>
      </c>
    </row>
    <row r="112" spans="1:12" s="2" customFormat="1" ht="15" customHeight="1" x14ac:dyDescent="0.2">
      <c r="A112" s="210">
        <v>44760</v>
      </c>
      <c r="B112" s="211" t="s">
        <v>419</v>
      </c>
      <c r="C112" s="212" t="s">
        <v>420</v>
      </c>
      <c r="D112" s="212" t="s">
        <v>421</v>
      </c>
      <c r="E112" s="202"/>
      <c r="F112" s="237"/>
      <c r="G112" s="237"/>
      <c r="H112" s="212" t="s">
        <v>137</v>
      </c>
      <c r="I112" s="83">
        <v>1</v>
      </c>
      <c r="J112" s="208">
        <v>0</v>
      </c>
      <c r="K112" s="322">
        <v>0</v>
      </c>
      <c r="L112" s="204">
        <v>13486</v>
      </c>
    </row>
    <row r="113" spans="1:12" s="2" customFormat="1" ht="15" customHeight="1" x14ac:dyDescent="0.2">
      <c r="A113" s="210">
        <v>44760</v>
      </c>
      <c r="B113" s="211" t="s">
        <v>422</v>
      </c>
      <c r="C113" s="212" t="s">
        <v>423</v>
      </c>
      <c r="D113" s="212" t="s">
        <v>424</v>
      </c>
      <c r="E113" s="202"/>
      <c r="F113" s="237"/>
      <c r="G113" s="237"/>
      <c r="H113" s="212" t="s">
        <v>137</v>
      </c>
      <c r="I113" s="81">
        <v>1</v>
      </c>
      <c r="J113" s="238">
        <v>0</v>
      </c>
      <c r="K113" s="239">
        <v>0</v>
      </c>
      <c r="L113" s="165">
        <v>12005</v>
      </c>
    </row>
    <row r="114" spans="1:12" s="2" customFormat="1" ht="15" customHeight="1" x14ac:dyDescent="0.2">
      <c r="A114" s="210">
        <v>44760</v>
      </c>
      <c r="B114" s="211" t="s">
        <v>427</v>
      </c>
      <c r="C114" s="212" t="s">
        <v>428</v>
      </c>
      <c r="D114" s="212" t="s">
        <v>424</v>
      </c>
      <c r="E114" s="202"/>
      <c r="F114" s="237"/>
      <c r="G114" s="237"/>
      <c r="H114" s="212" t="s">
        <v>134</v>
      </c>
      <c r="I114" s="83">
        <v>1</v>
      </c>
      <c r="J114" s="208">
        <v>0</v>
      </c>
      <c r="K114" s="322">
        <v>0</v>
      </c>
      <c r="L114" s="204">
        <v>27897</v>
      </c>
    </row>
    <row r="115" spans="1:12" s="2" customFormat="1" ht="15" customHeight="1" x14ac:dyDescent="0.2">
      <c r="A115" s="210">
        <v>44761</v>
      </c>
      <c r="B115" s="211" t="s">
        <v>401</v>
      </c>
      <c r="C115" s="212" t="s">
        <v>402</v>
      </c>
      <c r="D115" s="212" t="s">
        <v>149</v>
      </c>
      <c r="E115" s="202"/>
      <c r="F115" s="237"/>
      <c r="G115" s="237"/>
      <c r="H115" s="212" t="s">
        <v>403</v>
      </c>
      <c r="I115" s="83">
        <v>1</v>
      </c>
      <c r="J115" s="208">
        <v>0</v>
      </c>
      <c r="K115" s="322">
        <v>0</v>
      </c>
      <c r="L115" s="204">
        <v>460</v>
      </c>
    </row>
    <row r="116" spans="1:12" s="2" customFormat="1" ht="15" customHeight="1" x14ac:dyDescent="0.2">
      <c r="A116" s="210">
        <v>44761</v>
      </c>
      <c r="B116" s="211" t="s">
        <v>425</v>
      </c>
      <c r="C116" s="212" t="s">
        <v>426</v>
      </c>
      <c r="D116" s="212" t="s">
        <v>413</v>
      </c>
      <c r="E116" s="202"/>
      <c r="F116" s="237"/>
      <c r="G116" s="237"/>
      <c r="H116" s="212" t="s">
        <v>414</v>
      </c>
      <c r="I116" s="83">
        <v>1</v>
      </c>
      <c r="J116" s="208">
        <v>0</v>
      </c>
      <c r="K116" s="322">
        <v>0</v>
      </c>
      <c r="L116" s="204">
        <v>8000</v>
      </c>
    </row>
    <row r="117" spans="1:12" s="2" customFormat="1" ht="15" customHeight="1" x14ac:dyDescent="0.2">
      <c r="A117" s="210">
        <v>44762</v>
      </c>
      <c r="B117" s="211" t="s">
        <v>407</v>
      </c>
      <c r="C117" s="212" t="s">
        <v>408</v>
      </c>
      <c r="D117" s="212" t="s">
        <v>409</v>
      </c>
      <c r="E117" s="202"/>
      <c r="F117" s="237"/>
      <c r="G117" s="237"/>
      <c r="H117" s="212" t="s">
        <v>410</v>
      </c>
      <c r="I117" s="83">
        <v>1</v>
      </c>
      <c r="J117" s="208">
        <v>0</v>
      </c>
      <c r="K117" s="322">
        <v>0</v>
      </c>
      <c r="L117" s="204">
        <v>39615</v>
      </c>
    </row>
    <row r="118" spans="1:12" s="2" customFormat="1" ht="15" customHeight="1" x14ac:dyDescent="0.2">
      <c r="A118" s="210">
        <v>44762</v>
      </c>
      <c r="B118" s="211" t="s">
        <v>411</v>
      </c>
      <c r="C118" s="212" t="s">
        <v>412</v>
      </c>
      <c r="D118" s="212"/>
      <c r="E118" s="202"/>
      <c r="F118" s="237"/>
      <c r="G118" s="237"/>
      <c r="H118" s="212" t="s">
        <v>414</v>
      </c>
      <c r="I118" s="83">
        <v>1</v>
      </c>
      <c r="J118" s="208">
        <v>0</v>
      </c>
      <c r="K118" s="322">
        <v>0</v>
      </c>
      <c r="L118" s="204">
        <v>3000</v>
      </c>
    </row>
    <row r="119" spans="1:12" s="2" customFormat="1" ht="15" customHeight="1" x14ac:dyDescent="0.2">
      <c r="A119" s="210">
        <v>44762</v>
      </c>
      <c r="B119" s="211" t="s">
        <v>415</v>
      </c>
      <c r="C119" s="212" t="s">
        <v>416</v>
      </c>
      <c r="D119" s="212"/>
      <c r="E119" s="202"/>
      <c r="F119" s="237"/>
      <c r="G119" s="237"/>
      <c r="H119" s="212" t="s">
        <v>414</v>
      </c>
      <c r="I119" s="83">
        <v>1</v>
      </c>
      <c r="J119" s="208">
        <v>0</v>
      </c>
      <c r="K119" s="322">
        <v>0</v>
      </c>
      <c r="L119" s="204">
        <v>10000</v>
      </c>
    </row>
    <row r="120" spans="1:12" s="2" customFormat="1" ht="15" customHeight="1" x14ac:dyDescent="0.2">
      <c r="A120" s="210">
        <v>44762</v>
      </c>
      <c r="B120" s="211" t="s">
        <v>429</v>
      </c>
      <c r="C120" s="212" t="s">
        <v>430</v>
      </c>
      <c r="D120" s="212" t="s">
        <v>431</v>
      </c>
      <c r="E120" s="202"/>
      <c r="F120" s="237"/>
      <c r="G120" s="237"/>
      <c r="H120" s="212" t="s">
        <v>432</v>
      </c>
      <c r="I120" s="83">
        <v>1</v>
      </c>
      <c r="J120" s="208">
        <v>1664</v>
      </c>
      <c r="K120" s="322">
        <v>0</v>
      </c>
      <c r="L120" s="204">
        <v>45000</v>
      </c>
    </row>
    <row r="121" spans="1:12" s="2" customFormat="1" ht="15" customHeight="1" x14ac:dyDescent="0.2">
      <c r="A121" s="210">
        <v>44763</v>
      </c>
      <c r="B121" s="211" t="s">
        <v>404</v>
      </c>
      <c r="C121" s="212" t="s">
        <v>405</v>
      </c>
      <c r="D121" s="212"/>
      <c r="E121" s="202"/>
      <c r="F121" s="237"/>
      <c r="G121" s="237"/>
      <c r="H121" s="212" t="s">
        <v>406</v>
      </c>
      <c r="I121" s="83">
        <v>1</v>
      </c>
      <c r="J121" s="208">
        <v>0</v>
      </c>
      <c r="K121" s="322">
        <v>0</v>
      </c>
      <c r="L121" s="204">
        <v>3500</v>
      </c>
    </row>
    <row r="122" spans="1:12" s="2" customFormat="1" ht="15" customHeight="1" x14ac:dyDescent="0.2">
      <c r="A122" s="210">
        <v>44764</v>
      </c>
      <c r="B122" s="211" t="s">
        <v>513</v>
      </c>
      <c r="C122" s="212" t="s">
        <v>514</v>
      </c>
      <c r="D122" s="212" t="s">
        <v>515</v>
      </c>
      <c r="E122" s="202"/>
      <c r="F122" s="237"/>
      <c r="G122" s="237"/>
      <c r="H122" s="212" t="s">
        <v>516</v>
      </c>
      <c r="I122" s="83">
        <v>1</v>
      </c>
      <c r="J122" s="208">
        <v>0</v>
      </c>
      <c r="K122" s="322">
        <v>0</v>
      </c>
      <c r="L122" s="204">
        <v>500</v>
      </c>
    </row>
    <row r="123" spans="1:12" s="2" customFormat="1" ht="15" customHeight="1" x14ac:dyDescent="0.2">
      <c r="A123" s="210">
        <v>44767</v>
      </c>
      <c r="B123" s="211" t="s">
        <v>517</v>
      </c>
      <c r="C123" s="212" t="s">
        <v>518</v>
      </c>
      <c r="D123" s="212" t="s">
        <v>519</v>
      </c>
      <c r="E123" s="202"/>
      <c r="F123" s="237"/>
      <c r="G123" s="237"/>
      <c r="H123" s="212" t="s">
        <v>520</v>
      </c>
      <c r="I123" s="83">
        <v>1</v>
      </c>
      <c r="J123" s="208">
        <v>0</v>
      </c>
      <c r="K123" s="322">
        <v>0</v>
      </c>
      <c r="L123" s="204">
        <v>3000</v>
      </c>
    </row>
    <row r="124" spans="1:12" s="2" customFormat="1" ht="15" customHeight="1" x14ac:dyDescent="0.2">
      <c r="A124" s="210">
        <v>44767</v>
      </c>
      <c r="B124" s="211" t="s">
        <v>521</v>
      </c>
      <c r="C124" s="250" t="s">
        <v>522</v>
      </c>
      <c r="D124" s="212" t="s">
        <v>523</v>
      </c>
      <c r="E124" s="202"/>
      <c r="F124" s="237"/>
      <c r="G124" s="237"/>
      <c r="H124" s="212" t="s">
        <v>524</v>
      </c>
      <c r="I124" s="83">
        <v>1</v>
      </c>
      <c r="J124" s="208">
        <v>0</v>
      </c>
      <c r="K124" s="322">
        <v>0</v>
      </c>
      <c r="L124" s="204">
        <v>260000</v>
      </c>
    </row>
    <row r="125" spans="1:12" s="2" customFormat="1" ht="15" customHeight="1" x14ac:dyDescent="0.2">
      <c r="A125" s="210">
        <v>44767</v>
      </c>
      <c r="B125" s="211" t="s">
        <v>525</v>
      </c>
      <c r="C125" s="212" t="s">
        <v>526</v>
      </c>
      <c r="D125" s="212" t="s">
        <v>145</v>
      </c>
      <c r="E125" s="202"/>
      <c r="F125" s="237"/>
      <c r="G125" s="237"/>
      <c r="H125" s="212" t="s">
        <v>527</v>
      </c>
      <c r="I125" s="83">
        <v>1</v>
      </c>
      <c r="J125" s="208">
        <v>0</v>
      </c>
      <c r="K125" s="322">
        <v>0</v>
      </c>
      <c r="L125" s="204">
        <v>38938</v>
      </c>
    </row>
    <row r="126" spans="1:12" s="2" customFormat="1" ht="15" customHeight="1" x14ac:dyDescent="0.2">
      <c r="A126" s="210">
        <v>44767</v>
      </c>
      <c r="B126" s="211" t="s">
        <v>528</v>
      </c>
      <c r="C126" s="212" t="s">
        <v>529</v>
      </c>
      <c r="D126" s="212" t="s">
        <v>530</v>
      </c>
      <c r="E126" s="202"/>
      <c r="F126" s="237"/>
      <c r="G126" s="237"/>
      <c r="H126" s="212" t="s">
        <v>154</v>
      </c>
      <c r="I126" s="83">
        <v>1</v>
      </c>
      <c r="J126" s="208">
        <v>0</v>
      </c>
      <c r="K126" s="322">
        <v>0</v>
      </c>
      <c r="L126" s="204">
        <v>12000</v>
      </c>
    </row>
    <row r="127" spans="1:12" s="2" customFormat="1" ht="15" customHeight="1" x14ac:dyDescent="0.2">
      <c r="A127" s="210">
        <v>44768</v>
      </c>
      <c r="B127" s="211" t="s">
        <v>531</v>
      </c>
      <c r="C127" s="212" t="s">
        <v>532</v>
      </c>
      <c r="D127" s="212" t="s">
        <v>533</v>
      </c>
      <c r="E127" s="202"/>
      <c r="F127" s="237"/>
      <c r="G127" s="237"/>
      <c r="H127" s="212" t="s">
        <v>142</v>
      </c>
      <c r="I127" s="83">
        <v>1</v>
      </c>
      <c r="J127" s="208">
        <v>0</v>
      </c>
      <c r="K127" s="322">
        <v>0</v>
      </c>
      <c r="L127" s="204">
        <v>12117</v>
      </c>
    </row>
    <row r="128" spans="1:12" s="2" customFormat="1" ht="15" customHeight="1" x14ac:dyDescent="0.2">
      <c r="A128" s="210">
        <v>44768</v>
      </c>
      <c r="B128" s="211" t="s">
        <v>534</v>
      </c>
      <c r="C128" s="212" t="s">
        <v>535</v>
      </c>
      <c r="D128" s="212" t="s">
        <v>536</v>
      </c>
      <c r="E128" s="202"/>
      <c r="F128" s="237"/>
      <c r="G128" s="237"/>
      <c r="H128" s="212" t="s">
        <v>90</v>
      </c>
      <c r="I128" s="83">
        <v>1</v>
      </c>
      <c r="J128" s="208">
        <v>0</v>
      </c>
      <c r="K128" s="322">
        <v>0</v>
      </c>
      <c r="L128" s="204">
        <v>4600</v>
      </c>
    </row>
    <row r="129" spans="1:12" s="2" customFormat="1" ht="15" customHeight="1" x14ac:dyDescent="0.2">
      <c r="A129" s="210">
        <v>44770</v>
      </c>
      <c r="B129" s="211" t="s">
        <v>653</v>
      </c>
      <c r="C129" s="212" t="s">
        <v>654</v>
      </c>
      <c r="D129" s="212" t="s">
        <v>655</v>
      </c>
      <c r="E129" s="202"/>
      <c r="F129" s="237"/>
      <c r="G129" s="237"/>
      <c r="H129" s="212" t="s">
        <v>656</v>
      </c>
      <c r="I129" s="83">
        <v>1</v>
      </c>
      <c r="J129" s="208">
        <v>0</v>
      </c>
      <c r="K129" s="322">
        <v>0</v>
      </c>
      <c r="L129" s="204">
        <v>15000</v>
      </c>
    </row>
    <row r="130" spans="1:12" s="2" customFormat="1" ht="15" customHeight="1" x14ac:dyDescent="0.2">
      <c r="A130" s="210">
        <v>44771</v>
      </c>
      <c r="B130" s="211" t="s">
        <v>660</v>
      </c>
      <c r="C130" s="212" t="s">
        <v>661</v>
      </c>
      <c r="D130" s="212" t="s">
        <v>662</v>
      </c>
      <c r="E130" s="202"/>
      <c r="F130" s="237"/>
      <c r="G130" s="237"/>
      <c r="H130" s="212" t="s">
        <v>292</v>
      </c>
      <c r="I130" s="83">
        <v>1</v>
      </c>
      <c r="J130" s="208">
        <v>0</v>
      </c>
      <c r="K130" s="322">
        <v>0</v>
      </c>
      <c r="L130" s="204">
        <v>16000</v>
      </c>
    </row>
    <row r="131" spans="1:12" s="2" customFormat="1" ht="15" customHeight="1" x14ac:dyDescent="0.2">
      <c r="A131" s="210">
        <v>44771</v>
      </c>
      <c r="B131" s="211" t="s">
        <v>672</v>
      </c>
      <c r="C131" s="212" t="s">
        <v>673</v>
      </c>
      <c r="D131" s="212"/>
      <c r="E131" s="202"/>
      <c r="F131" s="237"/>
      <c r="G131" s="237"/>
      <c r="H131" s="212" t="s">
        <v>674</v>
      </c>
      <c r="I131" s="83">
        <v>1</v>
      </c>
      <c r="J131" s="208">
        <v>0</v>
      </c>
      <c r="K131" s="322">
        <v>0</v>
      </c>
      <c r="L131" s="204">
        <v>400</v>
      </c>
    </row>
    <row r="132" spans="1:12" s="2" customFormat="1" ht="15" customHeight="1" x14ac:dyDescent="0.2">
      <c r="A132" s="210">
        <v>44771</v>
      </c>
      <c r="B132" s="211" t="s">
        <v>675</v>
      </c>
      <c r="C132" s="212" t="s">
        <v>676</v>
      </c>
      <c r="D132" s="212" t="s">
        <v>677</v>
      </c>
      <c r="E132" s="202"/>
      <c r="F132" s="237"/>
      <c r="G132" s="237"/>
      <c r="H132" s="212" t="s">
        <v>142</v>
      </c>
      <c r="I132" s="83">
        <v>1</v>
      </c>
      <c r="J132" s="208">
        <v>0</v>
      </c>
      <c r="K132" s="322">
        <v>0</v>
      </c>
      <c r="L132" s="204">
        <v>8293</v>
      </c>
    </row>
    <row r="133" spans="1:12" s="2" customFormat="1" ht="15" customHeight="1" x14ac:dyDescent="0.2">
      <c r="A133" s="210">
        <v>44771</v>
      </c>
      <c r="B133" s="211" t="s">
        <v>119</v>
      </c>
      <c r="C133" s="212" t="s">
        <v>120</v>
      </c>
      <c r="D133" s="212" t="s">
        <v>121</v>
      </c>
      <c r="E133" s="202"/>
      <c r="F133" s="237"/>
      <c r="G133" s="237"/>
      <c r="H133" s="212" t="s">
        <v>122</v>
      </c>
      <c r="I133" s="83">
        <v>1</v>
      </c>
      <c r="J133" s="208">
        <v>0</v>
      </c>
      <c r="K133" s="322">
        <v>0</v>
      </c>
      <c r="L133" s="204">
        <v>7900</v>
      </c>
    </row>
    <row r="134" spans="1:12" s="2" customFormat="1" ht="15" customHeight="1" x14ac:dyDescent="0.2">
      <c r="A134" s="176"/>
      <c r="B134" s="46"/>
      <c r="C134" s="47"/>
      <c r="D134" s="48"/>
      <c r="E134" s="47"/>
      <c r="F134" s="47"/>
      <c r="G134" s="49"/>
      <c r="H134" s="21" t="s">
        <v>13</v>
      </c>
      <c r="I134" s="177">
        <f>SUM(I87:I133)</f>
        <v>47</v>
      </c>
      <c r="J134" s="178">
        <f>SUM(J87:J133)</f>
        <v>3842</v>
      </c>
      <c r="K134" s="101">
        <f>SUM(K87:K133)</f>
        <v>252</v>
      </c>
      <c r="L134" s="179">
        <f>SUM(L87:L133)</f>
        <v>968342</v>
      </c>
    </row>
    <row r="135" spans="1:12" s="2" customFormat="1" ht="15" customHeight="1" x14ac:dyDescent="0.2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</row>
    <row r="136" spans="1:12" s="2" customFormat="1" ht="15" customHeight="1" x14ac:dyDescent="0.2"/>
    <row r="137" spans="1:12" s="2" customFormat="1" ht="15" customHeight="1" x14ac:dyDescent="0.2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</row>
    <row r="138" spans="1:12" s="2" customFormat="1" ht="15" customHeight="1" x14ac:dyDescent="0.2"/>
    <row r="139" spans="1:12" s="2" customFormat="1" ht="15" customHeight="1" x14ac:dyDescent="0.2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</row>
    <row r="140" spans="1:12" s="2" customFormat="1" ht="15" customHeight="1" x14ac:dyDescent="0.2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</row>
    <row r="141" spans="1:12" s="2" customFormat="1" ht="15" customHeight="1" x14ac:dyDescent="0.2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5"/>
    </row>
    <row r="142" spans="1:12" s="2" customFormat="1" ht="15" customHeight="1" x14ac:dyDescent="0.2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</row>
    <row r="143" spans="1:12" s="2" customFormat="1" ht="15" customHeight="1" x14ac:dyDescent="0.2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</row>
    <row r="144" spans="1:12" s="2" customFormat="1" ht="15" customHeight="1" x14ac:dyDescent="0.2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</row>
    <row r="145" spans="1:12" s="2" customFormat="1" ht="15" customHeight="1" x14ac:dyDescent="0.2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2" s="2" customFormat="1" ht="15" customHeight="1" x14ac:dyDescent="0.2">
      <c r="A146" s="4"/>
      <c r="B146" s="8"/>
      <c r="C146" s="3"/>
      <c r="D146" s="5"/>
      <c r="E146" s="3"/>
      <c r="F146" s="3"/>
      <c r="G146" s="3"/>
      <c r="H146" s="6"/>
      <c r="I146" s="18"/>
      <c r="J146" s="5"/>
      <c r="K146" s="3"/>
      <c r="L146" s="5"/>
    </row>
    <row r="147" spans="1:12" s="2" customFormat="1" ht="15" customHeight="1" x14ac:dyDescent="0.2">
      <c r="A147" s="4"/>
      <c r="B147" s="8"/>
      <c r="C147" s="3"/>
      <c r="D147" s="5"/>
      <c r="E147" s="3"/>
      <c r="F147" s="3"/>
      <c r="G147" s="3"/>
      <c r="H147" s="6"/>
      <c r="I147" s="18"/>
      <c r="J147" s="5"/>
      <c r="K147" s="3"/>
      <c r="L147" s="5"/>
    </row>
    <row r="148" spans="1:12" s="2" customFormat="1" ht="15" customHeight="1" x14ac:dyDescent="0.2">
      <c r="A148" s="4"/>
      <c r="B148" s="8"/>
      <c r="C148" s="3"/>
      <c r="D148" s="5"/>
      <c r="E148" s="3"/>
      <c r="F148" s="3"/>
      <c r="G148" s="3"/>
      <c r="H148" s="6"/>
      <c r="I148" s="18"/>
      <c r="J148" s="5"/>
      <c r="K148" s="3"/>
      <c r="L148" s="5"/>
    </row>
    <row r="149" spans="1:12" s="2" customFormat="1" ht="15" customHeight="1" x14ac:dyDescent="0.2">
      <c r="A149" s="4"/>
      <c r="B149" s="8"/>
      <c r="C149" s="3"/>
      <c r="D149" s="5"/>
      <c r="E149" s="3"/>
      <c r="F149" s="3"/>
      <c r="G149" s="3"/>
      <c r="H149" s="6"/>
      <c r="I149" s="18"/>
      <c r="J149" s="5"/>
      <c r="K149" s="3"/>
      <c r="L149" s="5"/>
    </row>
    <row r="150" spans="1:12" s="2" customFormat="1" ht="15" customHeight="1" x14ac:dyDescent="0.2">
      <c r="A150" s="4"/>
      <c r="B150" s="8"/>
      <c r="C150" s="3"/>
      <c r="D150" s="5"/>
      <c r="E150" s="3"/>
      <c r="F150" s="3"/>
      <c r="G150" s="3"/>
      <c r="H150" s="6"/>
      <c r="I150" s="18"/>
      <c r="J150" s="5"/>
      <c r="K150" s="3"/>
      <c r="L150" s="5"/>
    </row>
    <row r="151" spans="1:12" s="2" customFormat="1" ht="15" customHeight="1" x14ac:dyDescent="0.2">
      <c r="A151" s="4"/>
      <c r="B151" s="8"/>
      <c r="C151" s="3"/>
      <c r="D151" s="5"/>
      <c r="E151" s="3"/>
      <c r="F151" s="3"/>
      <c r="G151" s="3"/>
      <c r="H151" s="6"/>
      <c r="I151" s="18"/>
      <c r="J151" s="5"/>
      <c r="K151" s="3"/>
      <c r="L151" s="5"/>
    </row>
    <row r="152" spans="1:12" s="2" customFormat="1" ht="15" customHeight="1" x14ac:dyDescent="0.2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5"/>
    </row>
    <row r="153" spans="1:12" s="2" customFormat="1" ht="15" customHeight="1" x14ac:dyDescent="0.2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5"/>
    </row>
    <row r="154" spans="1:12" s="2" customFormat="1" ht="15" customHeight="1" x14ac:dyDescent="0.2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5"/>
    </row>
    <row r="155" spans="1:12" s="2" customFormat="1" ht="15" customHeight="1" x14ac:dyDescent="0.2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5"/>
    </row>
    <row r="156" spans="1:12" s="2" customFormat="1" ht="15" customHeight="1" x14ac:dyDescent="0.2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5"/>
    </row>
    <row r="157" spans="1:12" s="2" customFormat="1" ht="15" customHeight="1" x14ac:dyDescent="0.2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5"/>
    </row>
    <row r="158" spans="1:12" s="2" customFormat="1" ht="15" customHeight="1" x14ac:dyDescent="0.2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5"/>
    </row>
    <row r="159" spans="1:12" s="2" customFormat="1" ht="15" customHeight="1" x14ac:dyDescent="0.2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5"/>
    </row>
    <row r="160" spans="1:12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5"/>
    </row>
    <row r="161" spans="1:12" s="2" customFormat="1" ht="15" customHeight="1" x14ac:dyDescent="0.2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5"/>
    </row>
    <row r="162" spans="1:12" s="2" customFormat="1" ht="15" customHeight="1" x14ac:dyDescent="0.2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5"/>
    </row>
    <row r="163" spans="1:12" s="2" customFormat="1" ht="15" customHeight="1" x14ac:dyDescent="0.2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5"/>
    </row>
    <row r="164" spans="1:12" s="2" customFormat="1" ht="1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5"/>
    </row>
    <row r="165" spans="1:12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5"/>
    </row>
    <row r="166" spans="1:12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5"/>
    </row>
    <row r="167" spans="1:12" s="2" customFormat="1" ht="1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5"/>
    </row>
    <row r="168" spans="1:12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5"/>
    </row>
    <row r="169" spans="1:12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2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</row>
    <row r="171" spans="1:12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</row>
    <row r="172" spans="1:12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</row>
    <row r="173" spans="1:12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</row>
    <row r="174" spans="1:12" s="2" customFormat="1" ht="15" customHeight="1" x14ac:dyDescent="0.2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"/>
    </row>
    <row r="175" spans="1:12" s="2" customFormat="1" ht="15" customHeight="1" x14ac:dyDescent="0.2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"/>
    </row>
    <row r="176" spans="1:12" s="2" customFormat="1" ht="15" customHeight="1" x14ac:dyDescent="0.2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"/>
    </row>
    <row r="177" spans="1:12" s="2" customFormat="1" ht="15" customHeight="1" x14ac:dyDescent="0.2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5"/>
    </row>
    <row r="178" spans="1:12" s="2" customFormat="1" ht="15" customHeight="1" x14ac:dyDescent="0.2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5"/>
    </row>
    <row r="179" spans="1:12" s="2" customFormat="1" x14ac:dyDescent="0.2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5"/>
    </row>
    <row r="180" spans="1:12" s="2" customFormat="1" ht="15" hidden="1" customHeight="1" x14ac:dyDescent="0.2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</row>
    <row r="181" spans="1:12" s="2" customFormat="1" ht="15" customHeight="1" x14ac:dyDescent="0.2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5"/>
    </row>
    <row r="182" spans="1:12" s="2" customFormat="1" ht="15" customHeight="1" x14ac:dyDescent="0.2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"/>
    </row>
    <row r="183" spans="1:12" s="2" customFormat="1" ht="15" customHeight="1" x14ac:dyDescent="0.2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"/>
    </row>
    <row r="184" spans="1:12" s="2" customFormat="1" ht="15" customHeight="1" x14ac:dyDescent="0.2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"/>
    </row>
    <row r="185" spans="1:12" s="2" customFormat="1" ht="15" customHeight="1" x14ac:dyDescent="0.2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"/>
    </row>
    <row r="186" spans="1:12" s="2" customFormat="1" ht="15" customHeight="1" x14ac:dyDescent="0.2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"/>
    </row>
    <row r="187" spans="1:12" s="2" customFormat="1" ht="15" customHeight="1" x14ac:dyDescent="0.2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"/>
    </row>
    <row r="188" spans="1:12" s="2" customFormat="1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"/>
    </row>
    <row r="189" spans="1:12" s="2" customFormat="1" ht="15" customHeight="1" x14ac:dyDescent="0.2"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2" s="2" customFormat="1" ht="15" customHeight="1" x14ac:dyDescent="0.2">
      <c r="B190" s="25"/>
      <c r="C190" s="26"/>
      <c r="D190" s="1"/>
      <c r="E190" s="26"/>
      <c r="F190" s="26"/>
      <c r="G190" s="26"/>
      <c r="I190" s="27"/>
      <c r="J190" s="28"/>
      <c r="K190" s="29"/>
      <c r="L190" s="5"/>
    </row>
    <row r="191" spans="1:12" s="2" customFormat="1" ht="15" customHeight="1" x14ac:dyDescent="0.2">
      <c r="B191" s="25"/>
      <c r="C191" s="26"/>
      <c r="D191" s="1"/>
      <c r="E191" s="26"/>
      <c r="F191" s="26"/>
      <c r="G191" s="26"/>
      <c r="H191" s="30"/>
      <c r="I191" s="31"/>
      <c r="J191" s="1"/>
      <c r="K191" s="26"/>
      <c r="L191" s="5"/>
    </row>
    <row r="192" spans="1:12" s="2" customFormat="1" ht="15" customHeight="1" x14ac:dyDescent="0.2">
      <c r="B192" s="25"/>
      <c r="C192" s="26"/>
      <c r="D192" s="1"/>
      <c r="E192" s="26"/>
      <c r="F192" s="26"/>
      <c r="G192" s="26"/>
      <c r="H192" s="30"/>
      <c r="I192" s="31"/>
      <c r="J192" s="1"/>
      <c r="K192" s="26"/>
      <c r="L192" s="5"/>
    </row>
    <row r="193" spans="1:13" s="2" customFormat="1" ht="15" customHeight="1" x14ac:dyDescent="0.2">
      <c r="B193" s="25"/>
      <c r="C193" s="26"/>
      <c r="D193" s="1"/>
      <c r="E193" s="26"/>
      <c r="F193" s="26"/>
      <c r="G193" s="26"/>
      <c r="H193" s="30"/>
      <c r="I193" s="31"/>
      <c r="J193" s="1"/>
      <c r="K193" s="26"/>
      <c r="L193" s="5"/>
    </row>
    <row r="194" spans="1:13" s="2" customFormat="1" ht="15" customHeight="1" x14ac:dyDescent="0.2">
      <c r="B194" s="25"/>
      <c r="C194" s="26"/>
      <c r="D194" s="1"/>
      <c r="E194" s="26"/>
      <c r="F194" s="26"/>
      <c r="G194" s="26"/>
      <c r="H194" s="30"/>
      <c r="I194" s="31"/>
      <c r="J194" s="1"/>
      <c r="K194" s="26"/>
      <c r="L194" s="5"/>
    </row>
    <row r="195" spans="1:13" s="2" customFormat="1" ht="15" customHeight="1" x14ac:dyDescent="0.2">
      <c r="B195" s="25"/>
      <c r="C195" s="26"/>
      <c r="D195" s="1"/>
      <c r="E195" s="26"/>
      <c r="F195" s="26"/>
      <c r="G195" s="26"/>
      <c r="H195" s="30"/>
      <c r="I195" s="31"/>
      <c r="J195" s="1"/>
      <c r="K195" s="26"/>
      <c r="L195" s="5"/>
    </row>
    <row r="196" spans="1:13" s="2" customFormat="1" ht="15" customHeight="1" x14ac:dyDescent="0.2">
      <c r="A196" s="4"/>
      <c r="B196" s="25"/>
      <c r="C196" s="26"/>
      <c r="D196" s="1"/>
      <c r="E196" s="26"/>
      <c r="F196" s="26"/>
      <c r="G196" s="26"/>
      <c r="H196" s="30"/>
      <c r="I196" s="31"/>
      <c r="J196" s="1"/>
      <c r="K196" s="26"/>
      <c r="L196" s="5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</row>
    <row r="204" spans="1:13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</row>
    <row r="208" spans="1:13" s="2" customFormat="1" ht="15.7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  <c r="M208" s="1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  <c r="M209" s="1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  <c r="M210" s="1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  <c r="M215" s="1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  <c r="M220" s="1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  <c r="M221" s="1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  <c r="M222" s="1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  <c r="M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87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1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1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1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1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1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1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1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1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1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1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1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1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1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1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1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1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1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1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21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21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21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21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21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21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21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21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21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21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21" s="2" customFormat="1" ht="16.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  <c r="N443" s="1"/>
      <c r="O443" s="1"/>
      <c r="P443" s="1"/>
      <c r="Q443" s="1"/>
      <c r="R443" s="1"/>
      <c r="S443" s="1"/>
      <c r="T443" s="1"/>
      <c r="U443" s="1"/>
    </row>
    <row r="444" spans="1:21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21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21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21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21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21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21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21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21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21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21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21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21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</row>
    <row r="473" spans="1:21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21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21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21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21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21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21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21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  <c r="N480" s="1"/>
      <c r="O480" s="1"/>
      <c r="P480" s="1"/>
      <c r="Q480" s="1"/>
      <c r="R480" s="1"/>
      <c r="S480" s="1"/>
      <c r="T480" s="1"/>
      <c r="U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3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3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3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3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3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3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3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3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3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3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3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3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3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3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3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4.2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4.2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4.2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4.2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2" t="s">
        <v>46</v>
      </c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</row>
    <row r="781" spans="1:13" s="2" customFormat="1" ht="16.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</row>
    <row r="782" spans="1:13" s="2" customFormat="1" ht="16.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</row>
    <row r="783" spans="1:13" s="2" customFormat="1" ht="16.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.7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6.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6.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4.2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.7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206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  <c r="M883" s="1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  <c r="M888" s="1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3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3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3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  <c r="M1075" s="2" t="s">
        <v>42</v>
      </c>
    </row>
    <row r="1076" spans="1:13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3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3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3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3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3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3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3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3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3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3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3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3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3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3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3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3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3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3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3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3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  <c r="M1192" s="1"/>
    </row>
    <row r="1193" spans="1:13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3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3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3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3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3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3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  <c r="M1199" s="1"/>
    </row>
    <row r="1200" spans="1:13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  <c r="M1200" s="1"/>
    </row>
    <row r="1201" spans="1:13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3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  <c r="M1202" s="1"/>
    </row>
    <row r="1203" spans="1:13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  <c r="M1203" s="84"/>
    </row>
    <row r="1204" spans="1:13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3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3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3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3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3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3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3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3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3" ht="15" customHeight="1" x14ac:dyDescent="0.2">
      <c r="M1213" s="2"/>
    </row>
    <row r="1214" spans="1:13" ht="15" customHeight="1" x14ac:dyDescent="0.2">
      <c r="M1214" s="2"/>
    </row>
    <row r="1215" spans="1:13" ht="15" customHeight="1" x14ac:dyDescent="0.2"/>
    <row r="1216" spans="1:13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</sheetData>
  <sortState ref="A87:L134">
    <sortCondition ref="A87"/>
  </sortState>
  <mergeCells count="6">
    <mergeCell ref="A1:C1"/>
    <mergeCell ref="A70:C70"/>
    <mergeCell ref="A75:C75"/>
    <mergeCell ref="A85:C85"/>
    <mergeCell ref="A80:C80"/>
    <mergeCell ref="A59:C59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zoomScaleNormal="100" workbookViewId="0">
      <selection activeCell="A4" sqref="A4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80" t="s">
        <v>7</v>
      </c>
      <c r="B1" s="50"/>
      <c r="C1" s="35"/>
      <c r="D1" s="36"/>
      <c r="E1" s="37"/>
      <c r="F1" s="37"/>
      <c r="G1" s="35"/>
      <c r="H1" s="181"/>
      <c r="I1" s="88"/>
      <c r="J1" s="35"/>
      <c r="K1" s="186"/>
    </row>
    <row r="2" spans="1:11" ht="15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66" t="s">
        <v>4</v>
      </c>
      <c r="F2" s="66" t="s">
        <v>5</v>
      </c>
      <c r="G2" s="99" t="s">
        <v>19</v>
      </c>
      <c r="H2" s="89"/>
      <c r="I2" s="128" t="s">
        <v>12</v>
      </c>
      <c r="J2" s="241" t="s">
        <v>6</v>
      </c>
      <c r="K2" s="243" t="s">
        <v>51</v>
      </c>
    </row>
    <row r="3" spans="1:11" ht="16.5" customHeight="1" x14ac:dyDescent="0.2">
      <c r="A3" s="215">
        <v>44771</v>
      </c>
      <c r="B3" s="76" t="s">
        <v>657</v>
      </c>
      <c r="C3" s="72" t="s">
        <v>658</v>
      </c>
      <c r="D3" s="77"/>
      <c r="E3" s="254"/>
      <c r="F3" s="121"/>
      <c r="G3" s="72" t="s">
        <v>659</v>
      </c>
      <c r="H3" s="209">
        <v>1</v>
      </c>
      <c r="I3" s="90">
        <v>1216</v>
      </c>
      <c r="J3" s="201">
        <v>75000</v>
      </c>
      <c r="K3" s="119">
        <v>2021</v>
      </c>
    </row>
    <row r="4" spans="1:11" ht="16.5" customHeight="1" x14ac:dyDescent="0.2">
      <c r="A4" s="176"/>
      <c r="B4" s="46"/>
      <c r="C4" s="48"/>
      <c r="D4" s="47"/>
      <c r="E4" s="183"/>
      <c r="F4" s="184"/>
      <c r="G4" s="21" t="s">
        <v>13</v>
      </c>
      <c r="H4" s="185">
        <f>SUM(H3:H3)</f>
        <v>1</v>
      </c>
      <c r="I4" s="22">
        <f>SUM(I3:I3)</f>
        <v>1216</v>
      </c>
      <c r="J4" s="205">
        <f>SUM(J3:J3)</f>
        <v>75000</v>
      </c>
      <c r="K4" s="242"/>
    </row>
    <row r="5" spans="1:11" ht="16.5" customHeight="1" x14ac:dyDescent="0.2">
      <c r="K5" s="25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/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>
      <c r="K59" s="80"/>
    </row>
    <row r="60" spans="11:11" ht="16.5" customHeight="1" x14ac:dyDescent="0.2"/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>
      <c r="K115" s="100"/>
    </row>
    <row r="116" spans="11:11" ht="15" customHeight="1" x14ac:dyDescent="0.2"/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3.5" customHeight="1" x14ac:dyDescent="0.2"/>
    <row r="206" ht="15" customHeight="1" x14ac:dyDescent="0.2"/>
  </sheetData>
  <sortState ref="A3:K8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7"/>
  <sheetViews>
    <sheetView zoomScaleNormal="100" workbookViewId="0">
      <selection activeCell="A26" sqref="A26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80" t="s">
        <v>22</v>
      </c>
      <c r="B1" s="50"/>
      <c r="C1" s="35"/>
      <c r="D1" s="37"/>
      <c r="E1" s="37"/>
      <c r="F1" s="181"/>
      <c r="G1" s="88"/>
      <c r="H1" s="35"/>
      <c r="I1" s="194"/>
      <c r="J1" s="194"/>
      <c r="K1" s="186"/>
    </row>
    <row r="2" spans="1:11" ht="18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5"/>
      <c r="G2" s="128" t="s">
        <v>29</v>
      </c>
      <c r="H2" s="99" t="s">
        <v>31</v>
      </c>
      <c r="I2" s="182" t="s">
        <v>6</v>
      </c>
      <c r="J2" s="195" t="s">
        <v>43</v>
      </c>
      <c r="K2" s="195" t="s">
        <v>44</v>
      </c>
    </row>
    <row r="3" spans="1:11" ht="15" customHeight="1" x14ac:dyDescent="0.2">
      <c r="A3" s="210">
        <v>44743</v>
      </c>
      <c r="B3" s="211" t="s">
        <v>79</v>
      </c>
      <c r="C3" s="212" t="s">
        <v>80</v>
      </c>
      <c r="D3" s="212" t="s">
        <v>81</v>
      </c>
      <c r="E3" s="212" t="s">
        <v>82</v>
      </c>
      <c r="F3" s="96">
        <v>1</v>
      </c>
      <c r="G3" s="208">
        <v>0</v>
      </c>
      <c r="H3" s="118">
        <v>0</v>
      </c>
      <c r="I3" s="187">
        <v>600000</v>
      </c>
      <c r="J3" s="196" t="s">
        <v>83</v>
      </c>
      <c r="K3" s="196" t="s">
        <v>82</v>
      </c>
    </row>
    <row r="4" spans="1:11" ht="15" customHeight="1" x14ac:dyDescent="0.2">
      <c r="A4" s="210">
        <v>44753</v>
      </c>
      <c r="B4" s="211" t="s">
        <v>571</v>
      </c>
      <c r="C4" s="212" t="s">
        <v>572</v>
      </c>
      <c r="D4" s="212" t="s">
        <v>431</v>
      </c>
      <c r="E4" s="212" t="s">
        <v>573</v>
      </c>
      <c r="F4" s="96">
        <v>1</v>
      </c>
      <c r="G4" s="208">
        <v>0</v>
      </c>
      <c r="H4" s="118">
        <v>1471</v>
      </c>
      <c r="I4" s="187">
        <v>500000</v>
      </c>
      <c r="J4" s="196" t="s">
        <v>574</v>
      </c>
      <c r="K4" s="196" t="s">
        <v>575</v>
      </c>
    </row>
    <row r="5" spans="1:11" ht="15.75" customHeight="1" x14ac:dyDescent="0.2">
      <c r="A5" s="210">
        <v>44755</v>
      </c>
      <c r="B5" s="211" t="s">
        <v>236</v>
      </c>
      <c r="C5" s="212" t="s">
        <v>237</v>
      </c>
      <c r="D5" s="212" t="s">
        <v>238</v>
      </c>
      <c r="E5" s="212" t="s">
        <v>239</v>
      </c>
      <c r="F5" s="96">
        <v>1</v>
      </c>
      <c r="G5" s="208">
        <v>768</v>
      </c>
      <c r="H5" s="118">
        <v>0</v>
      </c>
      <c r="I5" s="187">
        <v>10000</v>
      </c>
      <c r="J5" s="196" t="s">
        <v>240</v>
      </c>
      <c r="K5" s="196" t="s">
        <v>241</v>
      </c>
    </row>
    <row r="6" spans="1:11" ht="15.75" customHeight="1" x14ac:dyDescent="0.2">
      <c r="A6" s="210">
        <v>44755</v>
      </c>
      <c r="B6" s="211" t="s">
        <v>277</v>
      </c>
      <c r="C6" s="212" t="s">
        <v>278</v>
      </c>
      <c r="D6" s="212"/>
      <c r="E6" s="212" t="s">
        <v>279</v>
      </c>
      <c r="F6" s="96">
        <v>1</v>
      </c>
      <c r="G6" s="208">
        <v>0</v>
      </c>
      <c r="H6" s="118">
        <v>0</v>
      </c>
      <c r="I6" s="187">
        <v>12800</v>
      </c>
      <c r="J6" s="196" t="s">
        <v>280</v>
      </c>
      <c r="K6" s="196" t="s">
        <v>281</v>
      </c>
    </row>
    <row r="7" spans="1:11" ht="15.75" customHeight="1" x14ac:dyDescent="0.2">
      <c r="A7" s="210">
        <v>44757</v>
      </c>
      <c r="B7" s="211" t="s">
        <v>261</v>
      </c>
      <c r="C7" s="212" t="s">
        <v>262</v>
      </c>
      <c r="D7" s="212" t="s">
        <v>263</v>
      </c>
      <c r="E7" s="212" t="s">
        <v>264</v>
      </c>
      <c r="F7" s="96">
        <v>1</v>
      </c>
      <c r="G7" s="208">
        <v>0</v>
      </c>
      <c r="H7" s="118">
        <v>0</v>
      </c>
      <c r="I7" s="187">
        <v>10000</v>
      </c>
      <c r="J7" s="196" t="s">
        <v>265</v>
      </c>
      <c r="K7" s="196" t="s">
        <v>266</v>
      </c>
    </row>
    <row r="8" spans="1:11" ht="15.75" customHeight="1" x14ac:dyDescent="0.2">
      <c r="A8" s="210">
        <v>44762</v>
      </c>
      <c r="B8" s="211" t="s">
        <v>537</v>
      </c>
      <c r="C8" s="212" t="s">
        <v>434</v>
      </c>
      <c r="D8" s="212"/>
      <c r="E8" s="212" t="s">
        <v>161</v>
      </c>
      <c r="F8" s="96">
        <v>1</v>
      </c>
      <c r="G8" s="208">
        <v>0</v>
      </c>
      <c r="H8" s="118">
        <v>0</v>
      </c>
      <c r="I8" s="187">
        <v>12000</v>
      </c>
      <c r="J8" s="196" t="s">
        <v>265</v>
      </c>
      <c r="K8" s="196" t="s">
        <v>538</v>
      </c>
    </row>
    <row r="9" spans="1:11" ht="15" customHeight="1" x14ac:dyDescent="0.2">
      <c r="A9" s="210">
        <v>44769</v>
      </c>
      <c r="B9" s="211" t="s">
        <v>582</v>
      </c>
      <c r="C9" s="212" t="s">
        <v>466</v>
      </c>
      <c r="D9" s="212" t="s">
        <v>510</v>
      </c>
      <c r="E9" s="212" t="s">
        <v>511</v>
      </c>
      <c r="F9" s="96">
        <v>1</v>
      </c>
      <c r="G9" s="208">
        <v>0</v>
      </c>
      <c r="H9" s="118">
        <v>0</v>
      </c>
      <c r="I9" s="187">
        <v>23316</v>
      </c>
      <c r="J9" s="196" t="s">
        <v>265</v>
      </c>
      <c r="K9" s="196" t="s">
        <v>583</v>
      </c>
    </row>
    <row r="10" spans="1:11" ht="15" customHeight="1" x14ac:dyDescent="0.2">
      <c r="A10" s="210">
        <v>44769</v>
      </c>
      <c r="B10" s="211" t="s">
        <v>576</v>
      </c>
      <c r="C10" s="212" t="s">
        <v>577</v>
      </c>
      <c r="D10" s="212" t="s">
        <v>578</v>
      </c>
      <c r="E10" s="212" t="s">
        <v>579</v>
      </c>
      <c r="F10" s="96">
        <v>1</v>
      </c>
      <c r="G10" s="208">
        <v>0</v>
      </c>
      <c r="H10" s="80">
        <v>10308</v>
      </c>
      <c r="I10" s="187">
        <v>200000</v>
      </c>
      <c r="J10" s="196" t="s">
        <v>580</v>
      </c>
      <c r="K10" s="196" t="s">
        <v>581</v>
      </c>
    </row>
    <row r="11" spans="1:11" ht="15" customHeight="1" x14ac:dyDescent="0.2">
      <c r="A11" s="176"/>
      <c r="B11" s="46"/>
      <c r="C11" s="48"/>
      <c r="D11" s="51"/>
      <c r="E11" s="21" t="s">
        <v>13</v>
      </c>
      <c r="F11" s="22">
        <f>SUM(F3:F10)</f>
        <v>8</v>
      </c>
      <c r="G11" s="22">
        <f>SUM(G3:G10)</f>
        <v>768</v>
      </c>
      <c r="H11" s="131">
        <f>SUM(H3:H10)</f>
        <v>11779</v>
      </c>
      <c r="I11" s="188">
        <f>SUM(I3:I10)</f>
        <v>1368116</v>
      </c>
      <c r="J11" s="197"/>
      <c r="K11" s="198"/>
    </row>
    <row r="12" spans="1:11" ht="15" customHeight="1" x14ac:dyDescent="0.25">
      <c r="A12" s="189" t="s">
        <v>16</v>
      </c>
      <c r="B12" s="50"/>
      <c r="C12" s="52"/>
      <c r="D12" s="53"/>
      <c r="E12" s="53"/>
      <c r="F12" s="54"/>
      <c r="G12" s="97"/>
      <c r="H12" s="35"/>
      <c r="I12" s="194"/>
      <c r="J12" s="194"/>
      <c r="K12" s="186"/>
    </row>
    <row r="13" spans="1:11" ht="15" customHeight="1" x14ac:dyDescent="0.2">
      <c r="A13" s="162" t="s">
        <v>0</v>
      </c>
      <c r="B13" s="65" t="s">
        <v>1</v>
      </c>
      <c r="C13" s="99" t="s">
        <v>2</v>
      </c>
      <c r="D13" s="99" t="s">
        <v>3</v>
      </c>
      <c r="E13" s="99" t="s">
        <v>8</v>
      </c>
      <c r="F13" s="95"/>
      <c r="G13" s="128" t="s">
        <v>29</v>
      </c>
      <c r="H13" s="99" t="s">
        <v>31</v>
      </c>
      <c r="I13" s="182" t="s">
        <v>6</v>
      </c>
      <c r="J13" s="195" t="s">
        <v>43</v>
      </c>
      <c r="K13" s="195" t="s">
        <v>44</v>
      </c>
    </row>
    <row r="14" spans="1:11" ht="15" customHeight="1" x14ac:dyDescent="0.2">
      <c r="A14" s="210">
        <v>44743</v>
      </c>
      <c r="B14" s="211" t="s">
        <v>100</v>
      </c>
      <c r="C14" s="212" t="s">
        <v>101</v>
      </c>
      <c r="D14" s="212"/>
      <c r="E14" s="212" t="s">
        <v>102</v>
      </c>
      <c r="F14" s="96">
        <v>1</v>
      </c>
      <c r="G14" s="208">
        <v>693</v>
      </c>
      <c r="H14" s="118">
        <v>0</v>
      </c>
      <c r="I14" s="187">
        <v>7207</v>
      </c>
      <c r="J14" s="196" t="s">
        <v>103</v>
      </c>
      <c r="K14" s="196" t="s">
        <v>104</v>
      </c>
    </row>
    <row r="15" spans="1:11" ht="15" customHeight="1" x14ac:dyDescent="0.2">
      <c r="A15" s="210">
        <v>44756</v>
      </c>
      <c r="B15" s="211" t="s">
        <v>271</v>
      </c>
      <c r="C15" s="212" t="s">
        <v>272</v>
      </c>
      <c r="D15" s="212" t="s">
        <v>273</v>
      </c>
      <c r="E15" s="212" t="s">
        <v>274</v>
      </c>
      <c r="F15" s="96">
        <v>1</v>
      </c>
      <c r="G15" s="208">
        <v>37446</v>
      </c>
      <c r="H15" s="118">
        <v>0</v>
      </c>
      <c r="I15" s="187">
        <v>12446102</v>
      </c>
      <c r="J15" s="196" t="s">
        <v>275</v>
      </c>
      <c r="K15" s="196" t="s">
        <v>276</v>
      </c>
    </row>
    <row r="16" spans="1:11" ht="15" customHeight="1" x14ac:dyDescent="0.2">
      <c r="A16" s="210">
        <v>44760</v>
      </c>
      <c r="B16" s="211" t="s">
        <v>544</v>
      </c>
      <c r="C16" s="212" t="s">
        <v>545</v>
      </c>
      <c r="D16" s="212" t="s">
        <v>546</v>
      </c>
      <c r="E16" s="212" t="s">
        <v>547</v>
      </c>
      <c r="F16" s="96">
        <v>1</v>
      </c>
      <c r="G16" s="208">
        <v>0</v>
      </c>
      <c r="H16" s="118">
        <v>0</v>
      </c>
      <c r="I16" s="187">
        <v>40000</v>
      </c>
      <c r="J16" s="196" t="s">
        <v>548</v>
      </c>
      <c r="K16" s="196" t="s">
        <v>549</v>
      </c>
    </row>
    <row r="17" spans="1:11" ht="15" customHeight="1" x14ac:dyDescent="0.2">
      <c r="A17" s="210">
        <v>44760</v>
      </c>
      <c r="B17" s="211" t="s">
        <v>550</v>
      </c>
      <c r="C17" s="212" t="s">
        <v>551</v>
      </c>
      <c r="D17" s="212" t="s">
        <v>81</v>
      </c>
      <c r="E17" s="212" t="s">
        <v>552</v>
      </c>
      <c r="F17" s="96">
        <v>1</v>
      </c>
      <c r="G17" s="208">
        <v>1012</v>
      </c>
      <c r="H17" s="118">
        <v>0</v>
      </c>
      <c r="I17" s="187">
        <v>30000</v>
      </c>
      <c r="J17" s="196" t="s">
        <v>553</v>
      </c>
      <c r="K17" s="196" t="s">
        <v>554</v>
      </c>
    </row>
    <row r="18" spans="1:11" ht="15" customHeight="1" x14ac:dyDescent="0.2">
      <c r="A18" s="210">
        <v>44760</v>
      </c>
      <c r="B18" s="211" t="s">
        <v>555</v>
      </c>
      <c r="C18" s="212" t="s">
        <v>556</v>
      </c>
      <c r="D18" s="212" t="s">
        <v>510</v>
      </c>
      <c r="E18" s="212" t="s">
        <v>557</v>
      </c>
      <c r="F18" s="96">
        <v>1</v>
      </c>
      <c r="G18" s="208">
        <v>3715</v>
      </c>
      <c r="H18" s="118">
        <v>0</v>
      </c>
      <c r="I18" s="187">
        <v>203730</v>
      </c>
      <c r="J18" s="196" t="s">
        <v>558</v>
      </c>
      <c r="K18" s="196" t="s">
        <v>559</v>
      </c>
    </row>
    <row r="19" spans="1:11" ht="15" customHeight="1" x14ac:dyDescent="0.2">
      <c r="A19" s="210">
        <v>44761</v>
      </c>
      <c r="B19" s="211" t="s">
        <v>560</v>
      </c>
      <c r="C19" s="212" t="s">
        <v>561</v>
      </c>
      <c r="D19" s="212" t="s">
        <v>562</v>
      </c>
      <c r="E19" s="212" t="s">
        <v>563</v>
      </c>
      <c r="F19" s="96">
        <v>1</v>
      </c>
      <c r="G19" s="208">
        <v>0</v>
      </c>
      <c r="H19" s="80">
        <v>0</v>
      </c>
      <c r="I19" s="187">
        <v>20000</v>
      </c>
      <c r="J19" s="196" t="s">
        <v>564</v>
      </c>
      <c r="K19" s="196" t="s">
        <v>565</v>
      </c>
    </row>
    <row r="20" spans="1:11" ht="15" customHeight="1" x14ac:dyDescent="0.2">
      <c r="A20" s="210">
        <v>44762</v>
      </c>
      <c r="B20" s="211" t="s">
        <v>539</v>
      </c>
      <c r="C20" s="212" t="s">
        <v>540</v>
      </c>
      <c r="D20" s="212" t="s">
        <v>541</v>
      </c>
      <c r="E20" s="212" t="s">
        <v>542</v>
      </c>
      <c r="F20" s="96">
        <v>1</v>
      </c>
      <c r="G20" s="208">
        <v>0</v>
      </c>
      <c r="H20" s="118">
        <v>0</v>
      </c>
      <c r="I20" s="187">
        <v>44000</v>
      </c>
      <c r="J20" s="196" t="s">
        <v>103</v>
      </c>
      <c r="K20" s="196" t="s">
        <v>543</v>
      </c>
    </row>
    <row r="21" spans="1:11" ht="15" customHeight="1" x14ac:dyDescent="0.2">
      <c r="A21" s="210">
        <v>44763</v>
      </c>
      <c r="B21" s="211" t="s">
        <v>566</v>
      </c>
      <c r="C21" s="212" t="s">
        <v>567</v>
      </c>
      <c r="D21" s="212" t="s">
        <v>568</v>
      </c>
      <c r="E21" s="212" t="s">
        <v>569</v>
      </c>
      <c r="F21" s="96">
        <v>1</v>
      </c>
      <c r="G21" s="208">
        <v>0</v>
      </c>
      <c r="H21" s="118">
        <v>0</v>
      </c>
      <c r="I21" s="187">
        <v>0</v>
      </c>
      <c r="J21" s="196" t="s">
        <v>570</v>
      </c>
      <c r="K21" s="196"/>
    </row>
    <row r="22" spans="1:11" ht="15" customHeight="1" x14ac:dyDescent="0.2">
      <c r="A22" s="210">
        <v>44768</v>
      </c>
      <c r="B22" s="211" t="s">
        <v>584</v>
      </c>
      <c r="C22" s="212" t="s">
        <v>585</v>
      </c>
      <c r="D22" s="212"/>
      <c r="E22" s="212" t="s">
        <v>586</v>
      </c>
      <c r="F22" s="96">
        <v>1</v>
      </c>
      <c r="G22" s="208">
        <v>0</v>
      </c>
      <c r="H22" s="118">
        <v>0</v>
      </c>
      <c r="I22" s="187">
        <v>37000</v>
      </c>
      <c r="J22" s="196" t="s">
        <v>587</v>
      </c>
      <c r="K22" s="196" t="s">
        <v>588</v>
      </c>
    </row>
    <row r="23" spans="1:11" ht="15" customHeight="1" x14ac:dyDescent="0.2">
      <c r="A23" s="164">
        <v>44769</v>
      </c>
      <c r="B23" s="78" t="s">
        <v>589</v>
      </c>
      <c r="C23" s="73" t="s">
        <v>590</v>
      </c>
      <c r="D23" s="73"/>
      <c r="E23" s="73" t="s">
        <v>591</v>
      </c>
      <c r="F23" s="306">
        <v>1</v>
      </c>
      <c r="G23" s="192">
        <v>0</v>
      </c>
      <c r="H23" s="192">
        <v>0</v>
      </c>
      <c r="I23" s="307">
        <v>3420744</v>
      </c>
      <c r="J23" s="317" t="s">
        <v>587</v>
      </c>
      <c r="K23" s="318" t="s">
        <v>592</v>
      </c>
    </row>
    <row r="24" spans="1:11" ht="15" customHeight="1" x14ac:dyDescent="0.2">
      <c r="A24" s="210">
        <v>44769</v>
      </c>
      <c r="B24" s="211" t="s">
        <v>593</v>
      </c>
      <c r="C24" s="212" t="s">
        <v>594</v>
      </c>
      <c r="D24" s="212"/>
      <c r="E24" s="212" t="s">
        <v>591</v>
      </c>
      <c r="F24" s="96">
        <v>1</v>
      </c>
      <c r="G24" s="208">
        <v>0</v>
      </c>
      <c r="H24" s="118">
        <v>0</v>
      </c>
      <c r="I24" s="187">
        <v>393392</v>
      </c>
      <c r="J24" s="196" t="s">
        <v>587</v>
      </c>
      <c r="K24" s="196" t="s">
        <v>592</v>
      </c>
    </row>
    <row r="25" spans="1:11" ht="15" customHeight="1" x14ac:dyDescent="0.2">
      <c r="A25" s="210">
        <v>44770</v>
      </c>
      <c r="B25" s="211" t="s">
        <v>643</v>
      </c>
      <c r="C25" s="212" t="s">
        <v>644</v>
      </c>
      <c r="D25" s="212"/>
      <c r="E25" s="212" t="s">
        <v>645</v>
      </c>
      <c r="F25" s="96">
        <v>1</v>
      </c>
      <c r="G25" s="208">
        <v>0</v>
      </c>
      <c r="H25" s="118">
        <v>0</v>
      </c>
      <c r="I25" s="187">
        <v>400000</v>
      </c>
      <c r="J25" s="196" t="s">
        <v>587</v>
      </c>
      <c r="K25" s="196" t="s">
        <v>646</v>
      </c>
    </row>
    <row r="26" spans="1:11" ht="15" customHeight="1" x14ac:dyDescent="0.2">
      <c r="A26" s="210"/>
      <c r="B26" s="211"/>
      <c r="C26" s="212"/>
      <c r="D26" s="212"/>
      <c r="E26" s="212"/>
      <c r="F26" s="96"/>
      <c r="G26" s="208"/>
      <c r="H26" s="118"/>
      <c r="I26" s="187"/>
      <c r="J26" s="196"/>
      <c r="K26" s="196"/>
    </row>
    <row r="27" spans="1:11" ht="15" customHeight="1" x14ac:dyDescent="0.2">
      <c r="A27" s="210"/>
      <c r="B27" s="211"/>
      <c r="C27" s="212"/>
      <c r="D27" s="212"/>
      <c r="E27" s="212"/>
      <c r="F27" s="96"/>
      <c r="G27" s="208"/>
      <c r="H27" s="118"/>
      <c r="I27" s="187"/>
      <c r="J27" s="196"/>
      <c r="K27" s="196"/>
    </row>
    <row r="28" spans="1:11" ht="15" customHeight="1" x14ac:dyDescent="0.2">
      <c r="A28" s="176"/>
      <c r="B28" s="46"/>
      <c r="C28" s="48"/>
      <c r="D28" s="183"/>
      <c r="E28" s="21" t="s">
        <v>13</v>
      </c>
      <c r="F28" s="22">
        <f>SUM(F14:F27)</f>
        <v>12</v>
      </c>
      <c r="G28" s="22">
        <f>SUM(G14:G27)</f>
        <v>42866</v>
      </c>
      <c r="H28" s="131">
        <f>SUM(H14:H27)</f>
        <v>0</v>
      </c>
      <c r="I28" s="188">
        <f>SUM(I14:I27)</f>
        <v>17042175</v>
      </c>
      <c r="J28" s="197"/>
      <c r="K28" s="198"/>
    </row>
    <row r="29" spans="1:11" ht="15" customHeight="1" x14ac:dyDescent="0.2">
      <c r="A29" s="1"/>
      <c r="B29" s="1"/>
      <c r="C29" s="1"/>
      <c r="D29" s="1"/>
      <c r="E29" s="1"/>
      <c r="F29" s="1"/>
      <c r="G29" s="1"/>
      <c r="H29" s="1"/>
    </row>
    <row r="30" spans="1:11" ht="1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>
      <c r="J83" s="122"/>
    </row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>
      <c r="J95" s="1" t="s">
        <v>41</v>
      </c>
    </row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21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</sheetData>
  <sortState ref="A3:K10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1"/>
  <sheetViews>
    <sheetView topLeftCell="A29" workbookViewId="0">
      <pane ySplit="300" activePane="bottomLeft"/>
      <selection activeCell="A29" sqref="A1:XFD1048576"/>
      <selection pane="bottomLeft" activeCell="A26" sqref="A26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6" t="s">
        <v>28</v>
      </c>
      <c r="B1" s="308"/>
      <c r="C1" s="132"/>
      <c r="D1" s="137"/>
      <c r="E1" s="138"/>
      <c r="F1" s="133"/>
      <c r="G1" s="139"/>
      <c r="H1" s="140"/>
    </row>
    <row r="2" spans="1:9 16384:16384" ht="15.75" customHeight="1" x14ac:dyDescent="0.2">
      <c r="A2" s="134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1"/>
      <c r="G2" s="105"/>
      <c r="H2" s="141" t="s">
        <v>6</v>
      </c>
    </row>
    <row r="3" spans="1:9 16384:16384" ht="14.25" customHeight="1" x14ac:dyDescent="0.2">
      <c r="A3" s="320">
        <v>44762</v>
      </c>
      <c r="B3" s="78" t="s">
        <v>397</v>
      </c>
      <c r="C3" s="79" t="s">
        <v>398</v>
      </c>
      <c r="D3" s="79" t="s">
        <v>399</v>
      </c>
      <c r="E3" s="79" t="s">
        <v>400</v>
      </c>
      <c r="F3" s="213">
        <v>1</v>
      </c>
      <c r="G3" s="118"/>
      <c r="H3" s="214">
        <v>74000</v>
      </c>
    </row>
    <row r="4" spans="1:9 16384:16384" ht="14.25" customHeight="1" x14ac:dyDescent="0.2">
      <c r="A4" s="320">
        <v>44764</v>
      </c>
      <c r="B4" s="78" t="s">
        <v>436</v>
      </c>
      <c r="C4" s="79" t="s">
        <v>437</v>
      </c>
      <c r="D4" s="79" t="s">
        <v>324</v>
      </c>
      <c r="E4" s="79" t="s">
        <v>438</v>
      </c>
      <c r="F4" s="213">
        <v>1</v>
      </c>
      <c r="G4" s="118"/>
      <c r="H4" s="214">
        <v>60000</v>
      </c>
    </row>
    <row r="5" spans="1:9 16384:16384" ht="14.25" customHeight="1" x14ac:dyDescent="0.2">
      <c r="A5" s="320"/>
      <c r="B5" s="78"/>
      <c r="C5" s="79"/>
      <c r="D5" s="79"/>
      <c r="E5" s="79"/>
      <c r="F5" s="213"/>
      <c r="G5" s="118"/>
      <c r="H5" s="214"/>
    </row>
    <row r="6" spans="1:9 16384:16384" ht="14.25" customHeight="1" x14ac:dyDescent="0.2">
      <c r="A6" s="320"/>
      <c r="B6" s="78"/>
      <c r="C6" s="79"/>
      <c r="D6" s="79"/>
      <c r="E6" s="79"/>
      <c r="F6" s="213"/>
      <c r="G6" s="118"/>
      <c r="H6" s="214"/>
    </row>
    <row r="7" spans="1:9 16384:16384" ht="14.25" customHeight="1" x14ac:dyDescent="0.2">
      <c r="A7" s="142"/>
      <c r="B7" s="63"/>
      <c r="C7" s="64"/>
      <c r="D7" s="64"/>
      <c r="E7" s="23" t="s">
        <v>13</v>
      </c>
      <c r="F7" s="93">
        <f>SUM(F3:F6)</f>
        <v>2</v>
      </c>
      <c r="G7" s="82"/>
      <c r="H7" s="143">
        <f>SUM(H3:H6)</f>
        <v>134000</v>
      </c>
    </row>
    <row r="8" spans="1:9 16384:16384" ht="14.25" customHeight="1" x14ac:dyDescent="0.2">
      <c r="A8" s="327" t="s">
        <v>26</v>
      </c>
      <c r="B8" s="328"/>
      <c r="C8" s="39"/>
      <c r="D8" s="39"/>
      <c r="E8" s="39"/>
      <c r="F8" s="92"/>
      <c r="G8" s="94"/>
      <c r="H8" s="144"/>
    </row>
    <row r="9" spans="1:9 16384:16384" ht="15.75" customHeight="1" x14ac:dyDescent="0.2">
      <c r="A9" s="134" t="s">
        <v>0</v>
      </c>
      <c r="B9" s="65" t="s">
        <v>1</v>
      </c>
      <c r="C9" s="99" t="s">
        <v>2</v>
      </c>
      <c r="D9" s="99" t="s">
        <v>3</v>
      </c>
      <c r="E9" s="99" t="s">
        <v>8</v>
      </c>
      <c r="F9" s="91"/>
      <c r="G9" s="113" t="s">
        <v>12</v>
      </c>
      <c r="H9" s="145" t="s">
        <v>27</v>
      </c>
    </row>
    <row r="10" spans="1:9 16384:16384" s="24" customFormat="1" ht="15.75" customHeight="1" x14ac:dyDescent="0.2">
      <c r="A10" s="215">
        <v>44750</v>
      </c>
      <c r="B10" s="311" t="s">
        <v>159</v>
      </c>
      <c r="C10" s="212" t="s">
        <v>160</v>
      </c>
      <c r="D10" s="216"/>
      <c r="E10" s="312" t="s">
        <v>161</v>
      </c>
      <c r="F10" s="313">
        <v>1</v>
      </c>
      <c r="G10" s="314">
        <v>16</v>
      </c>
      <c r="H10" s="315" t="s">
        <v>162</v>
      </c>
      <c r="I10" s="316"/>
      <c r="XFD10" s="24">
        <f>SUM(F10:XFC10)</f>
        <v>17</v>
      </c>
    </row>
    <row r="11" spans="1:9 16384:16384" s="24" customFormat="1" ht="15.75" customHeight="1" x14ac:dyDescent="0.2">
      <c r="A11" s="215">
        <v>44757</v>
      </c>
      <c r="B11" s="311" t="s">
        <v>267</v>
      </c>
      <c r="C11" s="212" t="s">
        <v>85</v>
      </c>
      <c r="D11" s="216" t="s">
        <v>263</v>
      </c>
      <c r="E11" s="312" t="s">
        <v>264</v>
      </c>
      <c r="F11" s="313">
        <v>1</v>
      </c>
      <c r="G11" s="314">
        <v>41</v>
      </c>
      <c r="H11" s="315" t="s">
        <v>162</v>
      </c>
      <c r="I11" s="316"/>
    </row>
    <row r="12" spans="1:9 16384:16384" s="24" customFormat="1" ht="15.75" customHeight="1" x14ac:dyDescent="0.2">
      <c r="A12" s="215">
        <v>44757</v>
      </c>
      <c r="B12" s="311" t="s">
        <v>268</v>
      </c>
      <c r="C12" s="212" t="s">
        <v>85</v>
      </c>
      <c r="D12" s="216" t="s">
        <v>263</v>
      </c>
      <c r="E12" s="312" t="s">
        <v>264</v>
      </c>
      <c r="F12" s="313">
        <v>1</v>
      </c>
      <c r="G12" s="314">
        <v>119</v>
      </c>
      <c r="H12" s="315" t="s">
        <v>162</v>
      </c>
      <c r="I12" s="316"/>
    </row>
    <row r="13" spans="1:9 16384:16384" s="24" customFormat="1" ht="15.75" customHeight="1" x14ac:dyDescent="0.2">
      <c r="A13" s="215">
        <v>44757</v>
      </c>
      <c r="B13" s="311" t="s">
        <v>269</v>
      </c>
      <c r="C13" s="212" t="s">
        <v>85</v>
      </c>
      <c r="D13" s="216" t="s">
        <v>263</v>
      </c>
      <c r="E13" s="312" t="s">
        <v>264</v>
      </c>
      <c r="F13" s="313">
        <v>1</v>
      </c>
      <c r="G13" s="314">
        <v>224</v>
      </c>
      <c r="H13" s="315" t="s">
        <v>270</v>
      </c>
      <c r="I13" s="316"/>
    </row>
    <row r="14" spans="1:9 16384:16384" s="24" customFormat="1" ht="15.75" customHeight="1" x14ac:dyDescent="0.2">
      <c r="A14" s="215">
        <v>44757</v>
      </c>
      <c r="B14" s="311" t="s">
        <v>309</v>
      </c>
      <c r="C14" s="212" t="s">
        <v>310</v>
      </c>
      <c r="D14" s="216" t="s">
        <v>311</v>
      </c>
      <c r="E14" s="312" t="s">
        <v>312</v>
      </c>
      <c r="F14" s="313">
        <v>1</v>
      </c>
      <c r="G14" s="314">
        <v>35</v>
      </c>
      <c r="H14" s="315" t="s">
        <v>313</v>
      </c>
      <c r="I14" s="316"/>
    </row>
    <row r="15" spans="1:9 16384:16384" s="24" customFormat="1" ht="15.75" customHeight="1" x14ac:dyDescent="0.2">
      <c r="A15" s="215">
        <v>44757</v>
      </c>
      <c r="B15" s="311" t="s">
        <v>314</v>
      </c>
      <c r="C15" s="212" t="s">
        <v>310</v>
      </c>
      <c r="D15" s="216" t="s">
        <v>311</v>
      </c>
      <c r="E15" s="312" t="s">
        <v>312</v>
      </c>
      <c r="F15" s="313">
        <v>1</v>
      </c>
      <c r="G15" s="314">
        <v>35</v>
      </c>
      <c r="H15" s="315" t="s">
        <v>313</v>
      </c>
      <c r="I15" s="316"/>
    </row>
    <row r="16" spans="1:9 16384:16384" s="24" customFormat="1" ht="15.75" customHeight="1" x14ac:dyDescent="0.2">
      <c r="A16" s="215">
        <v>44757</v>
      </c>
      <c r="B16" s="311" t="s">
        <v>315</v>
      </c>
      <c r="C16" s="212" t="s">
        <v>310</v>
      </c>
      <c r="D16" s="216" t="s">
        <v>311</v>
      </c>
      <c r="E16" s="312" t="s">
        <v>312</v>
      </c>
      <c r="F16" s="313">
        <v>1</v>
      </c>
      <c r="G16" s="314">
        <v>25</v>
      </c>
      <c r="H16" s="315" t="s">
        <v>313</v>
      </c>
      <c r="I16" s="316"/>
    </row>
    <row r="17" spans="1:9" s="24" customFormat="1" ht="15.75" customHeight="1" x14ac:dyDescent="0.2">
      <c r="A17" s="215">
        <v>44760</v>
      </c>
      <c r="B17" s="311" t="s">
        <v>504</v>
      </c>
      <c r="C17" s="212" t="s">
        <v>434</v>
      </c>
      <c r="D17" s="216"/>
      <c r="E17" s="312" t="s">
        <v>161</v>
      </c>
      <c r="F17" s="313">
        <v>1</v>
      </c>
      <c r="G17" s="314">
        <v>25</v>
      </c>
      <c r="H17" s="315" t="s">
        <v>162</v>
      </c>
      <c r="I17" s="316"/>
    </row>
    <row r="18" spans="1:9" s="24" customFormat="1" ht="15.75" customHeight="1" x14ac:dyDescent="0.2">
      <c r="A18" s="215">
        <v>44760</v>
      </c>
      <c r="B18" s="311" t="s">
        <v>505</v>
      </c>
      <c r="C18" s="212" t="s">
        <v>434</v>
      </c>
      <c r="D18" s="216"/>
      <c r="E18" s="312" t="s">
        <v>161</v>
      </c>
      <c r="F18" s="313">
        <v>1</v>
      </c>
      <c r="G18" s="314">
        <v>16</v>
      </c>
      <c r="H18" s="315" t="s">
        <v>162</v>
      </c>
      <c r="I18" s="316"/>
    </row>
    <row r="19" spans="1:9" s="24" customFormat="1" ht="15.75" customHeight="1" x14ac:dyDescent="0.2">
      <c r="A19" s="215">
        <v>44760</v>
      </c>
      <c r="B19" s="311" t="s">
        <v>506</v>
      </c>
      <c r="C19" s="212" t="s">
        <v>434</v>
      </c>
      <c r="D19" s="216"/>
      <c r="E19" s="312" t="s">
        <v>161</v>
      </c>
      <c r="F19" s="313">
        <v>1</v>
      </c>
      <c r="G19" s="314">
        <v>66</v>
      </c>
      <c r="H19" s="315" t="s">
        <v>162</v>
      </c>
      <c r="I19" s="316"/>
    </row>
    <row r="20" spans="1:9" s="24" customFormat="1" ht="15.75" customHeight="1" x14ac:dyDescent="0.2">
      <c r="A20" s="215">
        <v>44760</v>
      </c>
      <c r="B20" s="311" t="s">
        <v>507</v>
      </c>
      <c r="C20" s="212" t="s">
        <v>434</v>
      </c>
      <c r="D20" s="216"/>
      <c r="E20" s="312" t="s">
        <v>161</v>
      </c>
      <c r="F20" s="313">
        <v>1</v>
      </c>
      <c r="G20" s="314">
        <v>40</v>
      </c>
      <c r="H20" s="315" t="s">
        <v>162</v>
      </c>
      <c r="I20" s="316"/>
    </row>
    <row r="21" spans="1:9" s="24" customFormat="1" ht="15.75" customHeight="1" x14ac:dyDescent="0.2">
      <c r="A21" s="215">
        <v>44760</v>
      </c>
      <c r="B21" s="311" t="s">
        <v>508</v>
      </c>
      <c r="C21" s="212" t="s">
        <v>434</v>
      </c>
      <c r="D21" s="216"/>
      <c r="E21" s="312" t="s">
        <v>161</v>
      </c>
      <c r="F21" s="313">
        <v>1</v>
      </c>
      <c r="G21" s="314">
        <v>7</v>
      </c>
      <c r="H21" s="315" t="s">
        <v>162</v>
      </c>
      <c r="I21" s="316"/>
    </row>
    <row r="22" spans="1:9" s="24" customFormat="1" ht="15.75" customHeight="1" x14ac:dyDescent="0.2">
      <c r="A22" s="215">
        <v>44762</v>
      </c>
      <c r="B22" s="311" t="s">
        <v>433</v>
      </c>
      <c r="C22" s="212" t="s">
        <v>434</v>
      </c>
      <c r="D22" s="216"/>
      <c r="E22" s="312" t="s">
        <v>161</v>
      </c>
      <c r="F22" s="313">
        <v>1</v>
      </c>
      <c r="G22" s="314">
        <v>132</v>
      </c>
      <c r="H22" s="315" t="s">
        <v>435</v>
      </c>
      <c r="I22" s="316"/>
    </row>
    <row r="23" spans="1:9" s="24" customFormat="1" ht="15.75" customHeight="1" x14ac:dyDescent="0.2">
      <c r="A23" s="215">
        <v>44769</v>
      </c>
      <c r="B23" s="311" t="s">
        <v>509</v>
      </c>
      <c r="C23" s="212" t="s">
        <v>466</v>
      </c>
      <c r="D23" s="216" t="s">
        <v>510</v>
      </c>
      <c r="E23" s="312" t="s">
        <v>511</v>
      </c>
      <c r="F23" s="313">
        <v>1</v>
      </c>
      <c r="G23" s="314">
        <v>240</v>
      </c>
      <c r="H23" s="315" t="s">
        <v>512</v>
      </c>
      <c r="I23" s="316"/>
    </row>
    <row r="24" spans="1:9" s="24" customFormat="1" ht="15.75" customHeight="1" x14ac:dyDescent="0.2">
      <c r="A24" s="215">
        <v>44771</v>
      </c>
      <c r="B24" s="311" t="s">
        <v>663</v>
      </c>
      <c r="C24" s="212" t="s">
        <v>664</v>
      </c>
      <c r="D24" s="216"/>
      <c r="E24" s="312" t="s">
        <v>665</v>
      </c>
      <c r="F24" s="313">
        <v>1</v>
      </c>
      <c r="G24" s="314">
        <v>73</v>
      </c>
      <c r="H24" s="315" t="s">
        <v>162</v>
      </c>
      <c r="I24" s="316"/>
    </row>
    <row r="25" spans="1:9" s="24" customFormat="1" ht="15.75" customHeight="1" x14ac:dyDescent="0.2">
      <c r="A25" s="215">
        <v>44771</v>
      </c>
      <c r="B25" s="311" t="s">
        <v>666</v>
      </c>
      <c r="C25" s="212" t="s">
        <v>664</v>
      </c>
      <c r="D25" s="216"/>
      <c r="E25" s="312" t="s">
        <v>665</v>
      </c>
      <c r="F25" s="313">
        <v>1</v>
      </c>
      <c r="G25" s="314">
        <v>72</v>
      </c>
      <c r="H25" s="315" t="s">
        <v>162</v>
      </c>
      <c r="I25" s="316"/>
    </row>
    <row r="26" spans="1:9" ht="16.5" customHeight="1" x14ac:dyDescent="0.2">
      <c r="A26" s="146"/>
      <c r="B26" s="57"/>
      <c r="C26" s="58"/>
      <c r="D26" s="45"/>
      <c r="E26" s="20" t="s">
        <v>13</v>
      </c>
      <c r="F26" s="93">
        <f>SUM(F10:F25)</f>
        <v>16</v>
      </c>
      <c r="G26" s="120"/>
      <c r="H26" s="147"/>
    </row>
    <row r="27" spans="1:9" ht="16.5" customHeight="1" x14ac:dyDescent="0.2">
      <c r="A27" s="329" t="s">
        <v>10</v>
      </c>
      <c r="B27" s="330"/>
      <c r="C27" s="39"/>
      <c r="D27" s="55"/>
      <c r="E27" s="56"/>
      <c r="F27" s="112"/>
      <c r="G27" s="88"/>
      <c r="H27" s="148"/>
    </row>
    <row r="28" spans="1:9" ht="16.5" customHeight="1" x14ac:dyDescent="0.2">
      <c r="A28" s="149" t="s">
        <v>0</v>
      </c>
      <c r="B28" s="65" t="s">
        <v>1</v>
      </c>
      <c r="C28" s="99" t="s">
        <v>2</v>
      </c>
      <c r="D28" s="99" t="s">
        <v>3</v>
      </c>
      <c r="E28" s="99" t="s">
        <v>8</v>
      </c>
      <c r="F28" s="113"/>
      <c r="G28" s="114"/>
      <c r="H28" s="150"/>
    </row>
    <row r="29" spans="1:9" ht="16.5" customHeight="1" x14ac:dyDescent="0.2">
      <c r="A29" s="215">
        <v>44754</v>
      </c>
      <c r="B29" s="211" t="s">
        <v>233</v>
      </c>
      <c r="C29" s="212" t="s">
        <v>234</v>
      </c>
      <c r="D29" s="212" t="s">
        <v>81</v>
      </c>
      <c r="E29" s="216" t="s">
        <v>235</v>
      </c>
      <c r="F29" s="208">
        <v>1</v>
      </c>
      <c r="G29" s="199"/>
      <c r="H29" s="200"/>
    </row>
    <row r="30" spans="1:9" ht="16.5" customHeight="1" x14ac:dyDescent="0.2">
      <c r="A30" s="215">
        <v>44770</v>
      </c>
      <c r="B30" s="211" t="s">
        <v>439</v>
      </c>
      <c r="C30" s="212" t="s">
        <v>440</v>
      </c>
      <c r="D30" s="212" t="s">
        <v>441</v>
      </c>
      <c r="E30" s="216" t="s">
        <v>442</v>
      </c>
      <c r="F30" s="208">
        <v>1</v>
      </c>
      <c r="G30" s="253"/>
      <c r="H30" s="200"/>
    </row>
    <row r="31" spans="1:9" ht="16.5" customHeight="1" x14ac:dyDescent="0.2">
      <c r="A31" s="215"/>
      <c r="B31" s="211"/>
      <c r="C31" s="212"/>
      <c r="D31" s="212"/>
      <c r="E31" s="216"/>
      <c r="F31" s="208"/>
      <c r="G31" s="253"/>
      <c r="H31" s="200"/>
    </row>
    <row r="32" spans="1:9" ht="13.9" customHeight="1" x14ac:dyDescent="0.2">
      <c r="A32" s="151"/>
      <c r="B32" s="60"/>
      <c r="C32" s="61"/>
      <c r="D32" s="49"/>
      <c r="E32" s="59" t="s">
        <v>25</v>
      </c>
      <c r="F32" s="115">
        <f>SUM(F29:F31)</f>
        <v>2</v>
      </c>
      <c r="G32" s="117"/>
      <c r="H32" s="152"/>
    </row>
    <row r="33" spans="1:8" ht="13.9" customHeight="1" x14ac:dyDescent="0.2">
      <c r="A33" s="309" t="s">
        <v>24</v>
      </c>
      <c r="B33" s="62"/>
      <c r="C33" s="35"/>
      <c r="D33" s="36"/>
      <c r="E33" s="37"/>
      <c r="F33" s="116"/>
      <c r="G33" s="253"/>
      <c r="H33" s="200"/>
    </row>
    <row r="34" spans="1:8" ht="13.9" customHeight="1" x14ac:dyDescent="0.2">
      <c r="A34" s="227" t="s">
        <v>0</v>
      </c>
      <c r="B34" s="228" t="s">
        <v>1</v>
      </c>
      <c r="C34" s="195" t="s">
        <v>2</v>
      </c>
      <c r="D34" s="195" t="s">
        <v>3</v>
      </c>
      <c r="E34" s="251" t="s">
        <v>8</v>
      </c>
      <c r="F34" s="252"/>
      <c r="G34" s="114"/>
      <c r="H34" s="150"/>
    </row>
    <row r="35" spans="1:8" ht="13.9" customHeight="1" x14ac:dyDescent="0.2">
      <c r="A35" s="135">
        <v>44747</v>
      </c>
      <c r="B35" s="78" t="s">
        <v>84</v>
      </c>
      <c r="C35" s="73" t="s">
        <v>85</v>
      </c>
      <c r="D35" s="79"/>
      <c r="E35" s="73" t="s">
        <v>86</v>
      </c>
      <c r="F35" s="74">
        <v>1</v>
      </c>
      <c r="G35" s="199"/>
      <c r="H35" s="200"/>
    </row>
    <row r="36" spans="1:8" ht="13.9" customHeight="1" x14ac:dyDescent="0.2">
      <c r="A36" s="153">
        <v>44747</v>
      </c>
      <c r="B36" s="78" t="s">
        <v>105</v>
      </c>
      <c r="C36" s="73" t="s">
        <v>106</v>
      </c>
      <c r="D36" s="79"/>
      <c r="E36" s="73" t="s">
        <v>107</v>
      </c>
      <c r="F36" s="74">
        <v>1</v>
      </c>
      <c r="G36" s="253"/>
      <c r="H36" s="200"/>
    </row>
    <row r="37" spans="1:8" ht="13.9" customHeight="1" x14ac:dyDescent="0.2">
      <c r="A37" s="135">
        <v>44747</v>
      </c>
      <c r="B37" s="78" t="s">
        <v>108</v>
      </c>
      <c r="C37" s="73" t="s">
        <v>109</v>
      </c>
      <c r="D37" s="79"/>
      <c r="E37" s="73" t="s">
        <v>107</v>
      </c>
      <c r="F37" s="74">
        <v>1</v>
      </c>
      <c r="G37" s="253"/>
      <c r="H37" s="200"/>
    </row>
    <row r="38" spans="1:8" ht="13.9" customHeight="1" x14ac:dyDescent="0.2">
      <c r="A38" s="135">
        <v>44747</v>
      </c>
      <c r="B38" s="78" t="s">
        <v>110</v>
      </c>
      <c r="C38" s="73" t="s">
        <v>111</v>
      </c>
      <c r="D38" s="79"/>
      <c r="E38" s="73" t="s">
        <v>107</v>
      </c>
      <c r="F38" s="74">
        <v>1</v>
      </c>
      <c r="G38" s="253"/>
      <c r="H38" s="200"/>
    </row>
    <row r="39" spans="1:8" ht="13.9" customHeight="1" x14ac:dyDescent="0.2">
      <c r="A39" s="153">
        <v>44747</v>
      </c>
      <c r="B39" s="78" t="s">
        <v>112</v>
      </c>
      <c r="C39" s="73" t="s">
        <v>113</v>
      </c>
      <c r="D39" s="79"/>
      <c r="E39" s="73" t="s">
        <v>114</v>
      </c>
      <c r="F39" s="74">
        <v>1</v>
      </c>
      <c r="G39" s="253"/>
      <c r="H39" s="200"/>
    </row>
    <row r="40" spans="1:8" ht="13.9" customHeight="1" x14ac:dyDescent="0.2">
      <c r="A40" s="153">
        <v>44747</v>
      </c>
      <c r="B40" s="78" t="s">
        <v>115</v>
      </c>
      <c r="C40" s="73" t="s">
        <v>116</v>
      </c>
      <c r="D40" s="79"/>
      <c r="E40" s="73" t="s">
        <v>114</v>
      </c>
      <c r="F40" s="74">
        <v>1</v>
      </c>
      <c r="G40" s="253"/>
      <c r="H40" s="200"/>
    </row>
    <row r="41" spans="1:8" ht="13.9" customHeight="1" x14ac:dyDescent="0.2">
      <c r="A41" s="153">
        <v>44747</v>
      </c>
      <c r="B41" s="78" t="s">
        <v>117</v>
      </c>
      <c r="C41" s="73" t="s">
        <v>118</v>
      </c>
      <c r="D41" s="79"/>
      <c r="E41" s="73" t="s">
        <v>107</v>
      </c>
      <c r="F41" s="74">
        <v>1</v>
      </c>
      <c r="G41" s="253"/>
      <c r="H41" s="200"/>
    </row>
    <row r="42" spans="1:8" ht="13.9" customHeight="1" x14ac:dyDescent="0.2">
      <c r="A42" s="153">
        <v>44753</v>
      </c>
      <c r="B42" s="78" t="s">
        <v>163</v>
      </c>
      <c r="C42" s="73" t="s">
        <v>164</v>
      </c>
      <c r="D42" s="79"/>
      <c r="E42" s="73" t="s">
        <v>107</v>
      </c>
      <c r="F42" s="74">
        <v>1</v>
      </c>
      <c r="G42" s="321" t="s">
        <v>54</v>
      </c>
      <c r="H42" s="200"/>
    </row>
    <row r="43" spans="1:8" ht="13.9" customHeight="1" x14ac:dyDescent="0.2">
      <c r="A43" s="153">
        <v>44753</v>
      </c>
      <c r="B43" s="78" t="s">
        <v>165</v>
      </c>
      <c r="C43" s="73" t="s">
        <v>166</v>
      </c>
      <c r="D43" s="79"/>
      <c r="E43" s="73" t="s">
        <v>167</v>
      </c>
      <c r="F43" s="74">
        <v>1</v>
      </c>
      <c r="G43" s="253"/>
      <c r="H43" s="200"/>
    </row>
    <row r="44" spans="1:8" ht="13.9" customHeight="1" x14ac:dyDescent="0.2">
      <c r="A44" s="153">
        <v>44753</v>
      </c>
      <c r="B44" s="78" t="s">
        <v>168</v>
      </c>
      <c r="C44" s="73" t="s">
        <v>169</v>
      </c>
      <c r="D44" s="79"/>
      <c r="E44" s="73" t="s">
        <v>167</v>
      </c>
      <c r="F44" s="74">
        <v>1</v>
      </c>
      <c r="G44" s="253"/>
      <c r="H44" s="200"/>
    </row>
    <row r="45" spans="1:8" ht="13.9" customHeight="1" x14ac:dyDescent="0.2">
      <c r="A45" s="153">
        <v>44753</v>
      </c>
      <c r="B45" s="78" t="s">
        <v>170</v>
      </c>
      <c r="C45" s="73" t="s">
        <v>171</v>
      </c>
      <c r="D45" s="79"/>
      <c r="E45" s="73" t="s">
        <v>167</v>
      </c>
      <c r="F45" s="74">
        <v>1</v>
      </c>
      <c r="G45" s="253"/>
      <c r="H45" s="200"/>
    </row>
    <row r="46" spans="1:8" ht="13.9" customHeight="1" x14ac:dyDescent="0.2">
      <c r="A46" s="153">
        <v>44753</v>
      </c>
      <c r="B46" s="78" t="s">
        <v>172</v>
      </c>
      <c r="C46" s="73" t="s">
        <v>173</v>
      </c>
      <c r="D46" s="79"/>
      <c r="E46" s="73" t="s">
        <v>167</v>
      </c>
      <c r="F46" s="74">
        <v>1</v>
      </c>
      <c r="G46" s="253"/>
      <c r="H46" s="200"/>
    </row>
    <row r="47" spans="1:8" ht="13.9" customHeight="1" x14ac:dyDescent="0.2">
      <c r="A47" s="135">
        <v>44753</v>
      </c>
      <c r="B47" s="78" t="s">
        <v>174</v>
      </c>
      <c r="C47" s="73" t="s">
        <v>175</v>
      </c>
      <c r="D47" s="79"/>
      <c r="E47" s="73" t="s">
        <v>167</v>
      </c>
      <c r="F47" s="74">
        <v>1</v>
      </c>
      <c r="G47" s="253"/>
      <c r="H47" s="200"/>
    </row>
    <row r="48" spans="1:8" ht="13.9" customHeight="1" x14ac:dyDescent="0.2">
      <c r="A48" s="153">
        <v>44753</v>
      </c>
      <c r="B48" s="78" t="s">
        <v>176</v>
      </c>
      <c r="C48" s="73" t="s">
        <v>177</v>
      </c>
      <c r="D48" s="79"/>
      <c r="E48" s="73" t="s">
        <v>167</v>
      </c>
      <c r="F48" s="74">
        <v>1</v>
      </c>
      <c r="G48" s="253"/>
      <c r="H48" s="200"/>
    </row>
    <row r="49" spans="1:8" ht="13.9" customHeight="1" x14ac:dyDescent="0.2">
      <c r="A49" s="153">
        <v>44753</v>
      </c>
      <c r="B49" s="78" t="s">
        <v>178</v>
      </c>
      <c r="C49" s="73" t="s">
        <v>179</v>
      </c>
      <c r="D49" s="79"/>
      <c r="E49" s="73" t="s">
        <v>167</v>
      </c>
      <c r="F49" s="74">
        <v>1</v>
      </c>
      <c r="G49" s="253"/>
      <c r="H49" s="200"/>
    </row>
    <row r="50" spans="1:8" ht="13.9" customHeight="1" x14ac:dyDescent="0.2">
      <c r="A50" s="153">
        <v>44753</v>
      </c>
      <c r="B50" s="78" t="s">
        <v>180</v>
      </c>
      <c r="C50" s="73" t="s">
        <v>181</v>
      </c>
      <c r="D50" s="79"/>
      <c r="E50" s="73" t="s">
        <v>167</v>
      </c>
      <c r="F50" s="74">
        <v>1</v>
      </c>
      <c r="G50" s="253"/>
      <c r="H50" s="200"/>
    </row>
    <row r="51" spans="1:8" ht="13.9" customHeight="1" x14ac:dyDescent="0.2">
      <c r="A51" s="153">
        <v>44753</v>
      </c>
      <c r="B51" s="78" t="s">
        <v>182</v>
      </c>
      <c r="C51" s="73" t="s">
        <v>183</v>
      </c>
      <c r="D51" s="79"/>
      <c r="E51" s="73" t="s">
        <v>167</v>
      </c>
      <c r="F51" s="74">
        <v>1</v>
      </c>
      <c r="G51" s="253"/>
      <c r="H51" s="200"/>
    </row>
    <row r="52" spans="1:8" ht="13.9" customHeight="1" x14ac:dyDescent="0.2">
      <c r="A52" s="153">
        <v>44754</v>
      </c>
      <c r="B52" s="78" t="s">
        <v>249</v>
      </c>
      <c r="C52" s="73" t="s">
        <v>250</v>
      </c>
      <c r="D52" s="79"/>
      <c r="E52" s="73" t="s">
        <v>114</v>
      </c>
      <c r="F52" s="74">
        <v>1</v>
      </c>
      <c r="G52" s="253"/>
      <c r="H52" s="200"/>
    </row>
    <row r="53" spans="1:8" ht="13.9" customHeight="1" x14ac:dyDescent="0.2">
      <c r="A53" s="153">
        <v>44755</v>
      </c>
      <c r="B53" s="78" t="s">
        <v>251</v>
      </c>
      <c r="C53" s="73" t="s">
        <v>252</v>
      </c>
      <c r="D53" s="79"/>
      <c r="E53" s="73" t="s">
        <v>253</v>
      </c>
      <c r="F53" s="74">
        <v>1</v>
      </c>
      <c r="G53" s="253"/>
      <c r="H53" s="200"/>
    </row>
    <row r="54" spans="1:8" ht="13.9" customHeight="1" x14ac:dyDescent="0.2">
      <c r="A54" s="153">
        <v>44755</v>
      </c>
      <c r="B54" s="78" t="s">
        <v>254</v>
      </c>
      <c r="C54" s="73" t="s">
        <v>255</v>
      </c>
      <c r="D54" s="79"/>
      <c r="E54" s="73" t="s">
        <v>256</v>
      </c>
      <c r="F54" s="74">
        <v>1</v>
      </c>
      <c r="G54" s="253"/>
      <c r="H54" s="200"/>
    </row>
    <row r="55" spans="1:8" ht="13.9" customHeight="1" x14ac:dyDescent="0.2">
      <c r="A55" s="153">
        <v>44756</v>
      </c>
      <c r="B55" s="78" t="s">
        <v>300</v>
      </c>
      <c r="C55" s="73" t="s">
        <v>301</v>
      </c>
      <c r="D55" s="79"/>
      <c r="E55" s="73" t="s">
        <v>302</v>
      </c>
      <c r="F55" s="74">
        <v>1</v>
      </c>
      <c r="G55" s="253"/>
      <c r="H55" s="200"/>
    </row>
    <row r="56" spans="1:8" ht="13.9" customHeight="1" x14ac:dyDescent="0.2">
      <c r="A56" s="135">
        <v>44756</v>
      </c>
      <c r="B56" s="78" t="s">
        <v>303</v>
      </c>
      <c r="C56" s="73" t="s">
        <v>304</v>
      </c>
      <c r="D56" s="79"/>
      <c r="E56" s="73" t="s">
        <v>302</v>
      </c>
      <c r="F56" s="74">
        <v>1</v>
      </c>
      <c r="G56" s="253"/>
      <c r="H56" s="200"/>
    </row>
    <row r="57" spans="1:8" ht="13.9" customHeight="1" x14ac:dyDescent="0.2">
      <c r="A57" s="135">
        <v>44756</v>
      </c>
      <c r="B57" s="78" t="s">
        <v>305</v>
      </c>
      <c r="C57" s="73" t="s">
        <v>306</v>
      </c>
      <c r="D57" s="79"/>
      <c r="E57" s="73" t="s">
        <v>302</v>
      </c>
      <c r="F57" s="74">
        <v>1</v>
      </c>
      <c r="G57" s="253"/>
      <c r="H57" s="200"/>
    </row>
    <row r="58" spans="1:8" ht="13.9" customHeight="1" x14ac:dyDescent="0.2">
      <c r="A58" s="135">
        <v>44756</v>
      </c>
      <c r="B58" s="78" t="s">
        <v>307</v>
      </c>
      <c r="C58" s="73" t="s">
        <v>308</v>
      </c>
      <c r="D58" s="79"/>
      <c r="E58" s="73" t="s">
        <v>302</v>
      </c>
      <c r="F58" s="74">
        <v>1</v>
      </c>
      <c r="G58" s="253"/>
      <c r="H58" s="200"/>
    </row>
    <row r="59" spans="1:8" ht="13.9" customHeight="1" x14ac:dyDescent="0.2">
      <c r="A59" s="135">
        <v>44757</v>
      </c>
      <c r="B59" s="78" t="s">
        <v>293</v>
      </c>
      <c r="C59" s="73" t="s">
        <v>294</v>
      </c>
      <c r="D59" s="79"/>
      <c r="E59" s="73" t="s">
        <v>107</v>
      </c>
      <c r="F59" s="74">
        <v>1</v>
      </c>
      <c r="G59" s="253"/>
      <c r="H59" s="200"/>
    </row>
    <row r="60" spans="1:8" ht="13.9" customHeight="1" x14ac:dyDescent="0.2">
      <c r="A60" s="153">
        <v>44757</v>
      </c>
      <c r="B60" s="78" t="s">
        <v>295</v>
      </c>
      <c r="C60" s="73" t="s">
        <v>296</v>
      </c>
      <c r="D60" s="79"/>
      <c r="E60" s="73" t="s">
        <v>107</v>
      </c>
      <c r="F60" s="74">
        <v>1</v>
      </c>
      <c r="G60" s="253"/>
      <c r="H60" s="200"/>
    </row>
    <row r="61" spans="1:8" ht="13.9" customHeight="1" x14ac:dyDescent="0.2">
      <c r="A61" s="135">
        <v>44760</v>
      </c>
      <c r="B61" s="78" t="s">
        <v>367</v>
      </c>
      <c r="C61" s="73" t="s">
        <v>368</v>
      </c>
      <c r="D61" s="79"/>
      <c r="E61" s="73" t="s">
        <v>114</v>
      </c>
      <c r="F61" s="74">
        <v>1</v>
      </c>
      <c r="G61" s="253"/>
      <c r="H61" s="200"/>
    </row>
    <row r="62" spans="1:8" ht="13.9" customHeight="1" x14ac:dyDescent="0.2">
      <c r="A62" s="153">
        <v>44760</v>
      </c>
      <c r="B62" s="78" t="s">
        <v>369</v>
      </c>
      <c r="C62" s="73" t="s">
        <v>370</v>
      </c>
      <c r="D62" s="79"/>
      <c r="E62" s="73" t="s">
        <v>107</v>
      </c>
      <c r="F62" s="74">
        <v>1</v>
      </c>
      <c r="G62" s="253"/>
      <c r="H62" s="200"/>
    </row>
    <row r="63" spans="1:8" ht="13.9" customHeight="1" x14ac:dyDescent="0.2">
      <c r="A63" s="153">
        <v>44761</v>
      </c>
      <c r="B63" s="78" t="s">
        <v>371</v>
      </c>
      <c r="C63" s="73" t="s">
        <v>372</v>
      </c>
      <c r="D63" s="79"/>
      <c r="E63" s="73" t="s">
        <v>107</v>
      </c>
      <c r="F63" s="74">
        <v>1</v>
      </c>
      <c r="G63" s="253"/>
      <c r="H63" s="200"/>
    </row>
    <row r="64" spans="1:8" ht="13.9" customHeight="1" x14ac:dyDescent="0.2">
      <c r="A64" s="135">
        <v>44761</v>
      </c>
      <c r="B64" s="78" t="s">
        <v>373</v>
      </c>
      <c r="C64" s="73" t="s">
        <v>374</v>
      </c>
      <c r="D64" s="79"/>
      <c r="E64" s="73" t="s">
        <v>375</v>
      </c>
      <c r="F64" s="74">
        <v>1</v>
      </c>
      <c r="G64" s="253"/>
      <c r="H64" s="200"/>
    </row>
    <row r="65" spans="1:8" ht="13.9" customHeight="1" x14ac:dyDescent="0.2">
      <c r="A65" s="135">
        <v>44761</v>
      </c>
      <c r="B65" s="78" t="s">
        <v>376</v>
      </c>
      <c r="C65" s="73" t="s">
        <v>377</v>
      </c>
      <c r="D65" s="79"/>
      <c r="E65" s="73" t="s">
        <v>302</v>
      </c>
      <c r="F65" s="74">
        <v>1</v>
      </c>
      <c r="G65" s="253"/>
      <c r="H65" s="200"/>
    </row>
    <row r="66" spans="1:8" ht="13.9" customHeight="1" x14ac:dyDescent="0.2">
      <c r="A66" s="135">
        <v>44761</v>
      </c>
      <c r="B66" s="78" t="s">
        <v>378</v>
      </c>
      <c r="C66" s="73" t="s">
        <v>379</v>
      </c>
      <c r="D66" s="79"/>
      <c r="E66" s="73" t="s">
        <v>302</v>
      </c>
      <c r="F66" s="74">
        <v>1</v>
      </c>
      <c r="G66" s="253"/>
      <c r="H66" s="200"/>
    </row>
    <row r="67" spans="1:8" ht="13.9" customHeight="1" x14ac:dyDescent="0.2">
      <c r="A67" s="135">
        <v>44761</v>
      </c>
      <c r="B67" s="78" t="s">
        <v>380</v>
      </c>
      <c r="C67" s="73" t="s">
        <v>381</v>
      </c>
      <c r="D67" s="79"/>
      <c r="E67" s="73" t="s">
        <v>302</v>
      </c>
      <c r="F67" s="74">
        <v>1</v>
      </c>
      <c r="G67" s="253"/>
      <c r="H67" s="200"/>
    </row>
    <row r="68" spans="1:8" ht="13.9" customHeight="1" x14ac:dyDescent="0.2">
      <c r="A68" s="153">
        <v>44761</v>
      </c>
      <c r="B68" s="78" t="s">
        <v>382</v>
      </c>
      <c r="C68" s="73" t="s">
        <v>383</v>
      </c>
      <c r="D68" s="79"/>
      <c r="E68" s="73" t="s">
        <v>302</v>
      </c>
      <c r="F68" s="74">
        <v>1</v>
      </c>
      <c r="G68" s="253"/>
      <c r="H68" s="200"/>
    </row>
    <row r="69" spans="1:8" ht="13.9" customHeight="1" x14ac:dyDescent="0.2">
      <c r="A69" s="153">
        <v>44761</v>
      </c>
      <c r="B69" s="78" t="s">
        <v>384</v>
      </c>
      <c r="C69" s="73" t="s">
        <v>385</v>
      </c>
      <c r="D69" s="79"/>
      <c r="E69" s="73" t="s">
        <v>302</v>
      </c>
      <c r="F69" s="74">
        <v>1</v>
      </c>
      <c r="G69" s="253"/>
      <c r="H69" s="200"/>
    </row>
    <row r="70" spans="1:8" ht="13.9" customHeight="1" x14ac:dyDescent="0.2">
      <c r="A70" s="153">
        <v>44761</v>
      </c>
      <c r="B70" s="78" t="s">
        <v>386</v>
      </c>
      <c r="C70" s="73" t="s">
        <v>387</v>
      </c>
      <c r="D70" s="79"/>
      <c r="E70" s="73" t="s">
        <v>302</v>
      </c>
      <c r="F70" s="74">
        <v>1</v>
      </c>
      <c r="G70" s="253"/>
      <c r="H70" s="200"/>
    </row>
    <row r="71" spans="1:8" ht="13.9" customHeight="1" x14ac:dyDescent="0.2">
      <c r="A71" s="153">
        <v>44761</v>
      </c>
      <c r="B71" s="78" t="s">
        <v>388</v>
      </c>
      <c r="C71" s="73" t="s">
        <v>389</v>
      </c>
      <c r="D71" s="79"/>
      <c r="E71" s="73" t="s">
        <v>302</v>
      </c>
      <c r="F71" s="74">
        <v>1</v>
      </c>
      <c r="G71" s="253"/>
      <c r="H71" s="200"/>
    </row>
    <row r="72" spans="1:8" ht="13.9" customHeight="1" x14ac:dyDescent="0.2">
      <c r="A72" s="153">
        <v>44761</v>
      </c>
      <c r="B72" s="78" t="s">
        <v>390</v>
      </c>
      <c r="C72" s="73" t="s">
        <v>391</v>
      </c>
      <c r="D72" s="79"/>
      <c r="E72" s="73" t="s">
        <v>114</v>
      </c>
      <c r="F72" s="74">
        <v>1</v>
      </c>
      <c r="G72" s="253"/>
      <c r="H72" s="200"/>
    </row>
    <row r="73" spans="1:8" ht="13.9" customHeight="1" x14ac:dyDescent="0.2">
      <c r="A73" s="153">
        <v>44761</v>
      </c>
      <c r="B73" s="78" t="s">
        <v>392</v>
      </c>
      <c r="C73" s="73" t="s">
        <v>393</v>
      </c>
      <c r="D73" s="79"/>
      <c r="E73" s="73" t="s">
        <v>114</v>
      </c>
      <c r="F73" s="74">
        <v>1</v>
      </c>
      <c r="G73" s="253"/>
      <c r="H73" s="200"/>
    </row>
    <row r="74" spans="1:8" ht="13.9" customHeight="1" x14ac:dyDescent="0.2">
      <c r="A74" s="135">
        <v>44762</v>
      </c>
      <c r="B74" s="78" t="s">
        <v>361</v>
      </c>
      <c r="C74" s="73" t="s">
        <v>362</v>
      </c>
      <c r="D74" s="79"/>
      <c r="E74" s="73" t="s">
        <v>107</v>
      </c>
      <c r="F74" s="74">
        <v>1</v>
      </c>
      <c r="G74" s="253"/>
      <c r="H74" s="200"/>
    </row>
    <row r="75" spans="1:8" ht="13.9" customHeight="1" x14ac:dyDescent="0.2">
      <c r="A75" s="135">
        <v>44762</v>
      </c>
      <c r="B75" s="78" t="s">
        <v>363</v>
      </c>
      <c r="C75" s="73" t="s">
        <v>364</v>
      </c>
      <c r="D75" s="79"/>
      <c r="E75" s="73" t="s">
        <v>107</v>
      </c>
      <c r="F75" s="74">
        <v>1</v>
      </c>
      <c r="G75" s="253"/>
      <c r="H75" s="200"/>
    </row>
    <row r="76" spans="1:8" ht="13.9" customHeight="1" x14ac:dyDescent="0.2">
      <c r="A76" s="135">
        <v>44762</v>
      </c>
      <c r="B76" s="78" t="s">
        <v>365</v>
      </c>
      <c r="C76" s="73" t="s">
        <v>366</v>
      </c>
      <c r="D76" s="79"/>
      <c r="E76" s="73" t="s">
        <v>107</v>
      </c>
      <c r="F76" s="74">
        <v>1</v>
      </c>
      <c r="G76" s="253"/>
      <c r="H76" s="200"/>
    </row>
    <row r="77" spans="1:8" ht="13.9" customHeight="1" x14ac:dyDescent="0.2">
      <c r="A77" s="153">
        <v>44762</v>
      </c>
      <c r="B77" s="78" t="s">
        <v>394</v>
      </c>
      <c r="C77" s="73" t="s">
        <v>395</v>
      </c>
      <c r="D77" s="79"/>
      <c r="E77" s="73" t="s">
        <v>396</v>
      </c>
      <c r="F77" s="74">
        <v>1</v>
      </c>
      <c r="G77" s="253"/>
      <c r="H77" s="200"/>
    </row>
    <row r="78" spans="1:8" ht="13.9" customHeight="1" x14ac:dyDescent="0.2">
      <c r="A78" s="135">
        <v>44763</v>
      </c>
      <c r="B78" s="78" t="s">
        <v>359</v>
      </c>
      <c r="C78" s="73" t="s">
        <v>360</v>
      </c>
      <c r="D78" s="79"/>
      <c r="E78" s="73" t="s">
        <v>107</v>
      </c>
      <c r="F78" s="74">
        <v>1</v>
      </c>
      <c r="G78" s="253"/>
      <c r="H78" s="200"/>
    </row>
    <row r="79" spans="1:8" ht="13.9" customHeight="1" x14ac:dyDescent="0.2">
      <c r="A79" s="153">
        <v>44764</v>
      </c>
      <c r="B79" s="78" t="s">
        <v>443</v>
      </c>
      <c r="C79" s="73" t="s">
        <v>444</v>
      </c>
      <c r="D79" s="79"/>
      <c r="E79" s="73" t="s">
        <v>107</v>
      </c>
      <c r="F79" s="74">
        <v>1</v>
      </c>
      <c r="G79" s="253"/>
      <c r="H79" s="200"/>
    </row>
    <row r="80" spans="1:8" ht="13.9" customHeight="1" x14ac:dyDescent="0.2">
      <c r="A80" s="153">
        <v>44767</v>
      </c>
      <c r="B80" s="78" t="s">
        <v>445</v>
      </c>
      <c r="C80" s="73" t="s">
        <v>446</v>
      </c>
      <c r="D80" s="79"/>
      <c r="E80" s="73" t="s">
        <v>302</v>
      </c>
      <c r="F80" s="74">
        <v>1</v>
      </c>
      <c r="G80" s="253"/>
      <c r="H80" s="200"/>
    </row>
    <row r="81" spans="1:8" ht="13.9" customHeight="1" x14ac:dyDescent="0.2">
      <c r="A81" s="153">
        <v>44767</v>
      </c>
      <c r="B81" s="78" t="s">
        <v>447</v>
      </c>
      <c r="C81" s="73" t="s">
        <v>448</v>
      </c>
      <c r="D81" s="79"/>
      <c r="E81" s="73" t="s">
        <v>302</v>
      </c>
      <c r="F81" s="74">
        <v>1</v>
      </c>
      <c r="G81" s="253"/>
      <c r="H81" s="200"/>
    </row>
    <row r="82" spans="1:8" ht="13.9" customHeight="1" x14ac:dyDescent="0.2">
      <c r="A82" s="153">
        <v>44767</v>
      </c>
      <c r="B82" s="78" t="s">
        <v>449</v>
      </c>
      <c r="C82" s="73" t="s">
        <v>450</v>
      </c>
      <c r="D82" s="79"/>
      <c r="E82" s="73" t="s">
        <v>302</v>
      </c>
      <c r="F82" s="74">
        <v>1</v>
      </c>
      <c r="G82" s="253"/>
      <c r="H82" s="200"/>
    </row>
    <row r="83" spans="1:8" ht="13.9" customHeight="1" x14ac:dyDescent="0.2">
      <c r="A83" s="153">
        <v>44767</v>
      </c>
      <c r="B83" s="78" t="s">
        <v>451</v>
      </c>
      <c r="C83" s="73" t="s">
        <v>452</v>
      </c>
      <c r="D83" s="79"/>
      <c r="E83" s="73" t="s">
        <v>302</v>
      </c>
      <c r="F83" s="74">
        <v>1</v>
      </c>
      <c r="G83" s="253"/>
      <c r="H83" s="200"/>
    </row>
    <row r="84" spans="1:8" ht="13.9" customHeight="1" x14ac:dyDescent="0.2">
      <c r="A84" s="153">
        <v>44767</v>
      </c>
      <c r="B84" s="78" t="s">
        <v>453</v>
      </c>
      <c r="C84" s="73" t="s">
        <v>454</v>
      </c>
      <c r="D84" s="79"/>
      <c r="E84" s="73" t="s">
        <v>302</v>
      </c>
      <c r="F84" s="74">
        <v>1</v>
      </c>
      <c r="G84" s="253"/>
      <c r="H84" s="200"/>
    </row>
    <row r="85" spans="1:8" ht="13.9" customHeight="1" x14ac:dyDescent="0.2">
      <c r="A85" s="153">
        <v>44767</v>
      </c>
      <c r="B85" s="78" t="s">
        <v>455</v>
      </c>
      <c r="C85" s="73" t="s">
        <v>456</v>
      </c>
      <c r="D85" s="79"/>
      <c r="E85" s="73" t="s">
        <v>253</v>
      </c>
      <c r="F85" s="74">
        <v>1</v>
      </c>
      <c r="G85" s="253"/>
      <c r="H85" s="200"/>
    </row>
    <row r="86" spans="1:8" ht="13.9" customHeight="1" x14ac:dyDescent="0.2">
      <c r="A86" s="153">
        <v>44767</v>
      </c>
      <c r="B86" s="78" t="s">
        <v>457</v>
      </c>
      <c r="C86" s="73" t="s">
        <v>458</v>
      </c>
      <c r="D86" s="79"/>
      <c r="E86" s="73" t="s">
        <v>253</v>
      </c>
      <c r="F86" s="74">
        <v>1</v>
      </c>
      <c r="G86" s="253"/>
      <c r="H86" s="200"/>
    </row>
    <row r="87" spans="1:8" ht="13.9" customHeight="1" x14ac:dyDescent="0.2">
      <c r="A87" s="153">
        <v>44767</v>
      </c>
      <c r="B87" s="78" t="s">
        <v>459</v>
      </c>
      <c r="C87" s="73" t="s">
        <v>460</v>
      </c>
      <c r="D87" s="79"/>
      <c r="E87" s="73" t="s">
        <v>107</v>
      </c>
      <c r="F87" s="74">
        <v>1</v>
      </c>
      <c r="G87" s="253"/>
      <c r="H87" s="200"/>
    </row>
    <row r="88" spans="1:8" ht="13.9" customHeight="1" x14ac:dyDescent="0.2">
      <c r="A88" s="153">
        <v>44767</v>
      </c>
      <c r="B88" s="78" t="s">
        <v>461</v>
      </c>
      <c r="C88" s="73" t="s">
        <v>462</v>
      </c>
      <c r="D88" s="79"/>
      <c r="E88" s="73" t="s">
        <v>107</v>
      </c>
      <c r="F88" s="74">
        <v>1</v>
      </c>
      <c r="G88" s="253"/>
      <c r="H88" s="200"/>
    </row>
    <row r="89" spans="1:8" ht="13.9" customHeight="1" x14ac:dyDescent="0.2">
      <c r="A89" s="153">
        <v>44767</v>
      </c>
      <c r="B89" s="78" t="s">
        <v>468</v>
      </c>
      <c r="C89" s="73" t="s">
        <v>471</v>
      </c>
      <c r="D89" s="79"/>
      <c r="E89" s="73" t="s">
        <v>167</v>
      </c>
      <c r="F89" s="74">
        <v>1</v>
      </c>
      <c r="G89" s="253"/>
      <c r="H89" s="200"/>
    </row>
    <row r="90" spans="1:8" ht="13.9" customHeight="1" x14ac:dyDescent="0.2">
      <c r="A90" s="153">
        <v>44767</v>
      </c>
      <c r="B90" s="78" t="s">
        <v>469</v>
      </c>
      <c r="C90" s="73" t="s">
        <v>470</v>
      </c>
      <c r="D90" s="79"/>
      <c r="E90" s="73" t="s">
        <v>167</v>
      </c>
      <c r="F90" s="74">
        <v>1</v>
      </c>
      <c r="G90" s="253"/>
      <c r="H90" s="200"/>
    </row>
    <row r="91" spans="1:8" ht="13.9" customHeight="1" x14ac:dyDescent="0.2">
      <c r="A91" s="135">
        <v>44767</v>
      </c>
      <c r="B91" s="78" t="s">
        <v>472</v>
      </c>
      <c r="C91" s="73" t="s">
        <v>473</v>
      </c>
      <c r="D91" s="79"/>
      <c r="E91" s="73" t="s">
        <v>167</v>
      </c>
      <c r="F91" s="74">
        <v>1</v>
      </c>
      <c r="G91" s="253"/>
      <c r="H91" s="200"/>
    </row>
    <row r="92" spans="1:8" ht="13.9" customHeight="1" x14ac:dyDescent="0.2">
      <c r="A92" s="135">
        <v>44767</v>
      </c>
      <c r="B92" s="78" t="s">
        <v>474</v>
      </c>
      <c r="C92" s="73" t="s">
        <v>475</v>
      </c>
      <c r="D92" s="79"/>
      <c r="E92" s="73" t="s">
        <v>167</v>
      </c>
      <c r="F92" s="74">
        <v>1</v>
      </c>
      <c r="G92" s="253"/>
      <c r="H92" s="200"/>
    </row>
    <row r="93" spans="1:8" ht="13.9" customHeight="1" x14ac:dyDescent="0.2">
      <c r="A93" s="153">
        <v>44767</v>
      </c>
      <c r="B93" s="78" t="s">
        <v>476</v>
      </c>
      <c r="C93" s="73" t="s">
        <v>477</v>
      </c>
      <c r="D93" s="79"/>
      <c r="E93" s="73" t="s">
        <v>167</v>
      </c>
      <c r="F93" s="74">
        <v>1</v>
      </c>
      <c r="G93" s="253"/>
      <c r="H93" s="200"/>
    </row>
    <row r="94" spans="1:8" ht="13.9" customHeight="1" x14ac:dyDescent="0.2">
      <c r="A94" s="153">
        <v>44768</v>
      </c>
      <c r="B94" s="78" t="s">
        <v>465</v>
      </c>
      <c r="C94" s="73" t="s">
        <v>466</v>
      </c>
      <c r="D94" s="79"/>
      <c r="E94" s="73" t="s">
        <v>467</v>
      </c>
      <c r="F94" s="74">
        <v>1</v>
      </c>
      <c r="G94" s="253"/>
      <c r="H94" s="200"/>
    </row>
    <row r="95" spans="1:8" ht="13.9" customHeight="1" x14ac:dyDescent="0.2">
      <c r="A95" s="153">
        <v>44769</v>
      </c>
      <c r="B95" s="78" t="s">
        <v>463</v>
      </c>
      <c r="C95" s="73" t="s">
        <v>464</v>
      </c>
      <c r="D95" s="79"/>
      <c r="E95" s="73" t="s">
        <v>107</v>
      </c>
      <c r="F95" s="74">
        <v>1</v>
      </c>
      <c r="G95" s="253"/>
      <c r="H95" s="200"/>
    </row>
    <row r="96" spans="1:8" ht="13.9" customHeight="1" x14ac:dyDescent="0.2">
      <c r="A96" s="153">
        <v>44769</v>
      </c>
      <c r="B96" s="78" t="s">
        <v>478</v>
      </c>
      <c r="C96" s="73" t="s">
        <v>479</v>
      </c>
      <c r="D96" s="79"/>
      <c r="E96" s="73" t="s">
        <v>480</v>
      </c>
      <c r="F96" s="74">
        <v>1</v>
      </c>
      <c r="G96" s="253"/>
      <c r="H96" s="200"/>
    </row>
    <row r="97" spans="1:8" ht="13.9" customHeight="1" x14ac:dyDescent="0.2">
      <c r="A97" s="153">
        <v>44769</v>
      </c>
      <c r="B97" s="78" t="s">
        <v>483</v>
      </c>
      <c r="C97" s="73" t="s">
        <v>484</v>
      </c>
      <c r="D97" s="79"/>
      <c r="E97" s="73" t="s">
        <v>485</v>
      </c>
      <c r="F97" s="74">
        <v>1</v>
      </c>
      <c r="G97" s="253"/>
      <c r="H97" s="200"/>
    </row>
    <row r="98" spans="1:8" ht="13.9" customHeight="1" x14ac:dyDescent="0.2">
      <c r="A98" s="153">
        <v>44769</v>
      </c>
      <c r="B98" s="78" t="s">
        <v>486</v>
      </c>
      <c r="C98" s="73" t="s">
        <v>487</v>
      </c>
      <c r="D98" s="79"/>
      <c r="E98" s="73" t="s">
        <v>485</v>
      </c>
      <c r="F98" s="74">
        <v>1</v>
      </c>
      <c r="G98" s="253"/>
      <c r="H98" s="200"/>
    </row>
    <row r="99" spans="1:8" ht="13.9" customHeight="1" x14ac:dyDescent="0.2">
      <c r="A99" s="153">
        <v>44769</v>
      </c>
      <c r="B99" s="78" t="s">
        <v>488</v>
      </c>
      <c r="C99" s="73" t="s">
        <v>489</v>
      </c>
      <c r="D99" s="79"/>
      <c r="E99" s="73" t="s">
        <v>485</v>
      </c>
      <c r="F99" s="74">
        <v>1</v>
      </c>
      <c r="G99" s="253"/>
      <c r="H99" s="200"/>
    </row>
    <row r="100" spans="1:8" ht="13.9" customHeight="1" x14ac:dyDescent="0.2">
      <c r="A100" s="153">
        <v>44769</v>
      </c>
      <c r="B100" s="78" t="s">
        <v>490</v>
      </c>
      <c r="C100" s="73" t="s">
        <v>491</v>
      </c>
      <c r="D100" s="79"/>
      <c r="E100" s="73" t="s">
        <v>485</v>
      </c>
      <c r="F100" s="74">
        <v>1</v>
      </c>
      <c r="G100" s="253"/>
      <c r="H100" s="200"/>
    </row>
    <row r="101" spans="1:8" ht="13.9" customHeight="1" x14ac:dyDescent="0.2">
      <c r="A101" s="153">
        <v>44769</v>
      </c>
      <c r="B101" s="78" t="s">
        <v>492</v>
      </c>
      <c r="C101" s="73" t="s">
        <v>493</v>
      </c>
      <c r="D101" s="79"/>
      <c r="E101" s="73" t="s">
        <v>485</v>
      </c>
      <c r="F101" s="74">
        <v>1</v>
      </c>
      <c r="G101" s="253"/>
      <c r="H101" s="200"/>
    </row>
    <row r="102" spans="1:8" ht="13.9" customHeight="1" x14ac:dyDescent="0.2">
      <c r="A102" s="153">
        <v>44769</v>
      </c>
      <c r="B102" s="78" t="s">
        <v>494</v>
      </c>
      <c r="C102" s="73" t="s">
        <v>495</v>
      </c>
      <c r="D102" s="79"/>
      <c r="E102" s="73" t="s">
        <v>480</v>
      </c>
      <c r="F102" s="74">
        <v>1</v>
      </c>
      <c r="G102" s="253"/>
      <c r="H102" s="200"/>
    </row>
    <row r="103" spans="1:8" ht="13.9" customHeight="1" x14ac:dyDescent="0.2">
      <c r="A103" s="153">
        <v>44769</v>
      </c>
      <c r="B103" s="78" t="s">
        <v>496</v>
      </c>
      <c r="C103" s="73" t="s">
        <v>497</v>
      </c>
      <c r="D103" s="79"/>
      <c r="E103" s="73" t="s">
        <v>107</v>
      </c>
      <c r="F103" s="74">
        <v>1</v>
      </c>
      <c r="G103" s="253"/>
      <c r="H103" s="200"/>
    </row>
    <row r="104" spans="1:8" ht="13.9" customHeight="1" x14ac:dyDescent="0.2">
      <c r="A104" s="153">
        <v>44769</v>
      </c>
      <c r="B104" s="78" t="s">
        <v>498</v>
      </c>
      <c r="C104" s="73" t="s">
        <v>499</v>
      </c>
      <c r="D104" s="79"/>
      <c r="E104" s="73" t="s">
        <v>107</v>
      </c>
      <c r="F104" s="74">
        <v>1</v>
      </c>
      <c r="G104" s="253"/>
      <c r="H104" s="200"/>
    </row>
    <row r="105" spans="1:8" ht="13.9" customHeight="1" x14ac:dyDescent="0.2">
      <c r="A105" s="153">
        <v>44769</v>
      </c>
      <c r="B105" s="78" t="s">
        <v>500</v>
      </c>
      <c r="C105" s="73" t="s">
        <v>501</v>
      </c>
      <c r="D105" s="79"/>
      <c r="E105" s="73" t="s">
        <v>107</v>
      </c>
      <c r="F105" s="74">
        <v>1</v>
      </c>
      <c r="G105" s="253"/>
      <c r="H105" s="200"/>
    </row>
    <row r="106" spans="1:8" ht="13.9" customHeight="1" x14ac:dyDescent="0.2">
      <c r="A106" s="153">
        <v>44770</v>
      </c>
      <c r="B106" s="78" t="s">
        <v>481</v>
      </c>
      <c r="C106" s="73" t="s">
        <v>482</v>
      </c>
      <c r="D106" s="79"/>
      <c r="E106" s="73" t="s">
        <v>107</v>
      </c>
      <c r="F106" s="74">
        <v>1</v>
      </c>
      <c r="G106" s="253"/>
      <c r="H106" s="200"/>
    </row>
    <row r="107" spans="1:8" ht="13.9" customHeight="1" x14ac:dyDescent="0.2">
      <c r="A107" s="153">
        <v>44770</v>
      </c>
      <c r="B107" s="78" t="s">
        <v>502</v>
      </c>
      <c r="C107" s="73" t="s">
        <v>503</v>
      </c>
      <c r="D107" s="79"/>
      <c r="E107" s="73" t="s">
        <v>485</v>
      </c>
      <c r="F107" s="74">
        <v>1</v>
      </c>
      <c r="G107" s="253"/>
      <c r="H107" s="200"/>
    </row>
    <row r="108" spans="1:8" ht="13.9" customHeight="1" x14ac:dyDescent="0.2">
      <c r="A108" s="153">
        <v>44770</v>
      </c>
      <c r="B108" s="78" t="s">
        <v>641</v>
      </c>
      <c r="C108" s="73" t="s">
        <v>642</v>
      </c>
      <c r="D108" s="79"/>
      <c r="E108" s="73" t="s">
        <v>375</v>
      </c>
      <c r="F108" s="74">
        <v>1</v>
      </c>
      <c r="G108" s="253"/>
      <c r="H108" s="200"/>
    </row>
    <row r="109" spans="1:8" ht="13.9" customHeight="1" x14ac:dyDescent="0.2">
      <c r="A109" s="153">
        <v>44770</v>
      </c>
      <c r="B109" s="78" t="s">
        <v>647</v>
      </c>
      <c r="C109" s="73" t="s">
        <v>648</v>
      </c>
      <c r="D109" s="79"/>
      <c r="E109" s="73" t="s">
        <v>107</v>
      </c>
      <c r="F109" s="74">
        <v>1</v>
      </c>
      <c r="G109" s="253"/>
      <c r="H109" s="200"/>
    </row>
    <row r="110" spans="1:8" ht="13.9" customHeight="1" x14ac:dyDescent="0.2">
      <c r="A110" s="153">
        <v>44770</v>
      </c>
      <c r="B110" s="78" t="s">
        <v>649</v>
      </c>
      <c r="C110" s="73" t="s">
        <v>650</v>
      </c>
      <c r="D110" s="79"/>
      <c r="E110" s="73" t="s">
        <v>107</v>
      </c>
      <c r="F110" s="74">
        <v>1</v>
      </c>
      <c r="G110" s="253"/>
      <c r="H110" s="200"/>
    </row>
    <row r="111" spans="1:8" ht="13.9" customHeight="1" x14ac:dyDescent="0.2">
      <c r="A111" s="153"/>
      <c r="B111" s="78"/>
      <c r="C111" s="73"/>
      <c r="D111" s="79"/>
      <c r="E111" s="73"/>
      <c r="F111" s="74"/>
      <c r="G111" s="253"/>
      <c r="H111" s="200"/>
    </row>
    <row r="112" spans="1:8" ht="13.9" customHeight="1" x14ac:dyDescent="0.2">
      <c r="A112" s="153"/>
      <c r="B112" s="78"/>
      <c r="C112" s="73"/>
      <c r="D112" s="79"/>
      <c r="E112" s="73"/>
      <c r="F112" s="74"/>
      <c r="G112" s="253"/>
      <c r="H112" s="200"/>
    </row>
    <row r="113" spans="1:8" ht="15.75" customHeight="1" thickBot="1" x14ac:dyDescent="0.25">
      <c r="A113" s="154"/>
      <c r="B113" s="155"/>
      <c r="C113" s="156"/>
      <c r="D113" s="157"/>
      <c r="E113" s="158" t="s">
        <v>25</v>
      </c>
      <c r="F113" s="159">
        <f>SUM(F35:F112)</f>
        <v>76</v>
      </c>
      <c r="G113" s="160"/>
      <c r="H113" s="161"/>
    </row>
    <row r="114" spans="1:8" ht="15.75" customHeight="1" thickTop="1" x14ac:dyDescent="0.2">
      <c r="A114"/>
      <c r="B114"/>
      <c r="C114"/>
      <c r="D114"/>
      <c r="E114"/>
      <c r="F114"/>
      <c r="G114" s="7"/>
      <c r="H114"/>
    </row>
    <row r="115" spans="1:8" ht="15.75" customHeight="1" x14ac:dyDescent="0.2">
      <c r="A115"/>
      <c r="B115"/>
      <c r="C115"/>
      <c r="D115"/>
      <c r="E115"/>
      <c r="F115"/>
      <c r="G115" s="7"/>
      <c r="H115"/>
    </row>
    <row r="116" spans="1:8" ht="15.75" customHeight="1" x14ac:dyDescent="0.2">
      <c r="A116"/>
      <c r="B116"/>
      <c r="C116"/>
      <c r="D116"/>
      <c r="E116"/>
      <c r="F116"/>
      <c r="G116" s="7"/>
      <c r="H116"/>
    </row>
    <row r="117" spans="1:8" ht="15.75" customHeight="1" x14ac:dyDescent="0.2">
      <c r="A117"/>
      <c r="B117"/>
      <c r="C117"/>
      <c r="D117"/>
      <c r="E117"/>
      <c r="F117"/>
      <c r="G117" s="7"/>
      <c r="H117"/>
    </row>
    <row r="118" spans="1:8" ht="15.75" customHeight="1" x14ac:dyDescent="0.2">
      <c r="B118"/>
      <c r="C118"/>
      <c r="D118"/>
      <c r="E118"/>
      <c r="F118"/>
      <c r="G118" s="7"/>
      <c r="H118"/>
    </row>
    <row r="119" spans="1:8" ht="15.75" customHeight="1" x14ac:dyDescent="0.2">
      <c r="B119"/>
      <c r="C119"/>
      <c r="D119"/>
      <c r="E119"/>
      <c r="F119"/>
      <c r="G119" s="7"/>
      <c r="H119"/>
    </row>
    <row r="120" spans="1:8" ht="15.75" customHeight="1" x14ac:dyDescent="0.2">
      <c r="B120"/>
      <c r="C120"/>
      <c r="D120"/>
      <c r="E120"/>
      <c r="F120"/>
      <c r="G120" s="7"/>
      <c r="H120"/>
    </row>
    <row r="121" spans="1:8" ht="15.75" customHeight="1" x14ac:dyDescent="0.2">
      <c r="G121" s="7"/>
      <c r="H121"/>
    </row>
    <row r="122" spans="1:8" ht="15.75" customHeight="1" x14ac:dyDescent="0.2">
      <c r="G122" s="7"/>
      <c r="H122"/>
    </row>
    <row r="123" spans="1:8" ht="15.75" customHeight="1" x14ac:dyDescent="0.2">
      <c r="G123" s="7"/>
      <c r="H123"/>
    </row>
    <row r="124" spans="1:8" ht="15.75" customHeight="1" x14ac:dyDescent="0.2">
      <c r="G124" s="7"/>
      <c r="H124"/>
    </row>
    <row r="125" spans="1:8" ht="15.75" customHeight="1" x14ac:dyDescent="0.2">
      <c r="G125" s="7"/>
      <c r="H125"/>
    </row>
    <row r="126" spans="1:8" ht="15.75" customHeight="1" x14ac:dyDescent="0.2">
      <c r="G126" s="7"/>
      <c r="H126"/>
    </row>
    <row r="127" spans="1:8" ht="15.75" customHeight="1" x14ac:dyDescent="0.2">
      <c r="G127" s="7"/>
      <c r="H127"/>
    </row>
    <row r="128" spans="1:8" ht="15.75" customHeight="1" x14ac:dyDescent="0.2">
      <c r="H128"/>
    </row>
    <row r="129" spans="7:8" ht="15.75" customHeight="1" x14ac:dyDescent="0.2">
      <c r="H129"/>
    </row>
    <row r="130" spans="7:8" ht="15.75" customHeight="1" x14ac:dyDescent="0.2">
      <c r="H130"/>
    </row>
    <row r="131" spans="7:8" ht="15.75" customHeight="1" x14ac:dyDescent="0.2">
      <c r="H131"/>
    </row>
    <row r="132" spans="7:8" ht="15.75" customHeight="1" x14ac:dyDescent="0.2">
      <c r="G132" s="19"/>
      <c r="H132"/>
    </row>
    <row r="133" spans="7:8" ht="15.75" customHeight="1" x14ac:dyDescent="0.2">
      <c r="G133" s="19"/>
      <c r="H133"/>
    </row>
    <row r="134" spans="7:8" ht="15.75" customHeight="1" x14ac:dyDescent="0.2">
      <c r="G134" s="19"/>
      <c r="H134"/>
    </row>
    <row r="135" spans="7:8" ht="15.75" customHeight="1" x14ac:dyDescent="0.2">
      <c r="G135" s="19"/>
      <c r="H135"/>
    </row>
    <row r="136" spans="7:8" ht="15.75" customHeight="1" x14ac:dyDescent="0.2">
      <c r="G136" s="19"/>
      <c r="H136"/>
    </row>
    <row r="137" spans="7:8" ht="15.75" customHeight="1" x14ac:dyDescent="0.2">
      <c r="G137" s="19"/>
      <c r="H137"/>
    </row>
    <row r="138" spans="7:8" ht="15.75" customHeight="1" x14ac:dyDescent="0.2">
      <c r="G138" s="19"/>
      <c r="H138"/>
    </row>
    <row r="139" spans="7:8" ht="15.75" customHeight="1" x14ac:dyDescent="0.2">
      <c r="G139" s="19"/>
      <c r="H139"/>
    </row>
    <row r="140" spans="7:8" ht="15.75" customHeight="1" x14ac:dyDescent="0.2">
      <c r="G140" s="19"/>
      <c r="H140"/>
    </row>
    <row r="141" spans="7:8" ht="15.75" customHeight="1" x14ac:dyDescent="0.2">
      <c r="G141" s="19"/>
      <c r="H141"/>
    </row>
    <row r="142" spans="7:8" ht="15.75" customHeight="1" x14ac:dyDescent="0.2">
      <c r="G142" s="19"/>
      <c r="H142"/>
    </row>
    <row r="143" spans="7:8" ht="15.75" customHeight="1" x14ac:dyDescent="0.2">
      <c r="G143" s="19"/>
      <c r="H143"/>
    </row>
    <row r="144" spans="7:8" ht="15.75" customHeight="1" x14ac:dyDescent="0.2">
      <c r="H144"/>
    </row>
    <row r="145" spans="7:8" ht="15.75" customHeight="1" x14ac:dyDescent="0.2">
      <c r="H145"/>
    </row>
    <row r="146" spans="7:8" ht="15.75" customHeight="1" x14ac:dyDescent="0.2">
      <c r="H146"/>
    </row>
    <row r="147" spans="7:8" ht="15.75" customHeight="1" x14ac:dyDescent="0.2">
      <c r="H147"/>
    </row>
    <row r="148" spans="7:8" ht="15.75" customHeight="1" x14ac:dyDescent="0.2">
      <c r="H148"/>
    </row>
    <row r="149" spans="7:8" ht="15.75" customHeight="1" x14ac:dyDescent="0.2"/>
    <row r="150" spans="7:8" ht="15.75" customHeight="1" x14ac:dyDescent="0.2"/>
    <row r="151" spans="7:8" ht="15.75" customHeight="1" x14ac:dyDescent="0.2"/>
    <row r="152" spans="7:8" ht="15.75" customHeight="1" x14ac:dyDescent="0.2"/>
    <row r="153" spans="7:8" ht="15.75" customHeight="1" x14ac:dyDescent="0.2">
      <c r="G153" s="19"/>
    </row>
    <row r="154" spans="7:8" ht="15.75" customHeight="1" x14ac:dyDescent="0.2">
      <c r="G154" s="19"/>
    </row>
    <row r="155" spans="7:8" ht="15.75" customHeight="1" x14ac:dyDescent="0.2">
      <c r="G155" s="19"/>
    </row>
    <row r="156" spans="7:8" ht="15.75" customHeight="1" x14ac:dyDescent="0.2">
      <c r="G156" s="19"/>
    </row>
    <row r="157" spans="7:8" ht="15.75" customHeight="1" x14ac:dyDescent="0.2">
      <c r="G157" s="19"/>
    </row>
    <row r="158" spans="7:8" ht="15.75" customHeight="1" x14ac:dyDescent="0.2">
      <c r="G158" s="19"/>
    </row>
    <row r="159" spans="7:8" ht="15.75" customHeight="1" x14ac:dyDescent="0.2">
      <c r="G159" s="19"/>
    </row>
    <row r="160" spans="7:8" ht="15.75" customHeight="1" x14ac:dyDescent="0.2">
      <c r="G160" s="19"/>
    </row>
    <row r="161" spans="7:8" ht="15.75" customHeight="1" x14ac:dyDescent="0.2">
      <c r="H161" s="11"/>
    </row>
    <row r="162" spans="7:8" ht="15.75" customHeight="1" x14ac:dyDescent="0.2">
      <c r="G162" s="19"/>
      <c r="H162" s="11"/>
    </row>
    <row r="163" spans="7:8" ht="15.75" customHeight="1" x14ac:dyDescent="0.2">
      <c r="G163" s="19"/>
      <c r="H163" s="11"/>
    </row>
    <row r="164" spans="7:8" ht="15.75" customHeight="1" x14ac:dyDescent="0.2">
      <c r="G164" s="19"/>
      <c r="H164" s="11"/>
    </row>
    <row r="165" spans="7:8" ht="15.75" customHeight="1" x14ac:dyDescent="0.2">
      <c r="G165" s="19"/>
      <c r="H165" s="11"/>
    </row>
    <row r="166" spans="7:8" ht="15.75" customHeight="1" x14ac:dyDescent="0.2">
      <c r="G166" s="19"/>
      <c r="H166" s="11"/>
    </row>
    <row r="167" spans="7:8" ht="15.75" customHeight="1" x14ac:dyDescent="0.2">
      <c r="G167" s="19"/>
      <c r="H167" s="11"/>
    </row>
    <row r="168" spans="7:8" ht="15.75" customHeight="1" x14ac:dyDescent="0.2">
      <c r="G168" s="19"/>
      <c r="H168" s="11"/>
    </row>
    <row r="169" spans="7:8" ht="15.75" customHeight="1" x14ac:dyDescent="0.2">
      <c r="H169"/>
    </row>
    <row r="170" spans="7:8" ht="15.75" customHeight="1" x14ac:dyDescent="0.2">
      <c r="G170" s="19"/>
      <c r="H170"/>
    </row>
    <row r="171" spans="7:8" ht="15.75" customHeight="1" x14ac:dyDescent="0.2">
      <c r="G171" s="19"/>
      <c r="H171"/>
    </row>
    <row r="172" spans="7:8" ht="15.75" customHeight="1" x14ac:dyDescent="0.2">
      <c r="G172"/>
      <c r="H172"/>
    </row>
    <row r="173" spans="7:8" ht="15.75" customHeight="1" x14ac:dyDescent="0.2">
      <c r="G173"/>
      <c r="H173"/>
    </row>
    <row r="174" spans="7:8" ht="15.75" customHeight="1" x14ac:dyDescent="0.2">
      <c r="G174"/>
      <c r="H174"/>
    </row>
    <row r="175" spans="7:8" ht="15.75" customHeight="1" x14ac:dyDescent="0.2">
      <c r="G175"/>
      <c r="H175"/>
    </row>
    <row r="176" spans="7:8" ht="15.75" customHeight="1" x14ac:dyDescent="0.2">
      <c r="G176"/>
      <c r="H176"/>
    </row>
    <row r="177" spans="7:8" ht="15.75" customHeight="1" x14ac:dyDescent="0.2">
      <c r="G177"/>
      <c r="H177"/>
    </row>
    <row r="178" spans="7:8" ht="15.75" customHeight="1" x14ac:dyDescent="0.2">
      <c r="G178"/>
      <c r="H178"/>
    </row>
    <row r="179" spans="7:8" ht="15.75" customHeight="1" x14ac:dyDescent="0.2">
      <c r="G179"/>
      <c r="H179"/>
    </row>
    <row r="180" spans="7:8" ht="15.75" customHeight="1" x14ac:dyDescent="0.2">
      <c r="H180" s="11"/>
    </row>
    <row r="181" spans="7:8" ht="15.75" customHeight="1" x14ac:dyDescent="0.2"/>
    <row r="182" spans="7:8" ht="15.75" customHeight="1" x14ac:dyDescent="0.2"/>
    <row r="183" spans="7:8" ht="15.75" customHeight="1" x14ac:dyDescent="0.2"/>
    <row r="184" spans="7:8" ht="15.75" customHeight="1" x14ac:dyDescent="0.2"/>
    <row r="185" spans="7:8" ht="15.75" customHeight="1" x14ac:dyDescent="0.2"/>
    <row r="186" spans="7:8" ht="15.75" customHeight="1" x14ac:dyDescent="0.2"/>
    <row r="187" spans="7:8" ht="15.75" customHeight="1" x14ac:dyDescent="0.2"/>
    <row r="188" spans="7:8" ht="15.75" customHeight="1" x14ac:dyDescent="0.2"/>
    <row r="189" spans="7:8" ht="15.75" customHeight="1" x14ac:dyDescent="0.2"/>
    <row r="190" spans="7:8" ht="15.75" customHeight="1" x14ac:dyDescent="0.2">
      <c r="G190" s="7"/>
    </row>
    <row r="191" spans="7:8" ht="15.75" customHeight="1" x14ac:dyDescent="0.2">
      <c r="G191" s="7"/>
    </row>
    <row r="192" spans="7:8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3.5" customHeight="1" x14ac:dyDescent="0.2"/>
    <row r="379" ht="15.75" customHeight="1" x14ac:dyDescent="0.2"/>
    <row r="380" ht="15.75" customHeight="1" x14ac:dyDescent="0.2"/>
    <row r="381" ht="15.75" customHeight="1" x14ac:dyDescent="0.2"/>
    <row r="382" ht="15" customHeight="1" x14ac:dyDescent="0.2"/>
    <row r="383" ht="1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4.2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spans="9:9" ht="14.25" customHeight="1" x14ac:dyDescent="0.2"/>
    <row r="546" spans="9:9" ht="14.25" customHeight="1" x14ac:dyDescent="0.2"/>
    <row r="547" spans="9:9" ht="14.25" customHeight="1" x14ac:dyDescent="0.2"/>
    <row r="548" spans="9:9" ht="14.25" customHeight="1" x14ac:dyDescent="0.2"/>
    <row r="549" spans="9:9" ht="14.25" customHeight="1" x14ac:dyDescent="0.2"/>
    <row r="550" spans="9:9" ht="14.25" customHeight="1" x14ac:dyDescent="0.2"/>
    <row r="551" spans="9:9" ht="14.25" customHeight="1" x14ac:dyDescent="0.2"/>
    <row r="552" spans="9:9" ht="14.25" customHeight="1" x14ac:dyDescent="0.2"/>
    <row r="553" spans="9:9" ht="14.25" customHeight="1" x14ac:dyDescent="0.2"/>
    <row r="554" spans="9:9" ht="14.25" customHeight="1" x14ac:dyDescent="0.2">
      <c r="I554" s="28"/>
    </row>
    <row r="555" spans="9:9" ht="14.25" customHeight="1" x14ac:dyDescent="0.2">
      <c r="I555" s="28"/>
    </row>
    <row r="556" spans="9:9" ht="14.25" customHeight="1" x14ac:dyDescent="0.2">
      <c r="I556" s="28" t="s">
        <v>41</v>
      </c>
    </row>
    <row r="557" spans="9:9" ht="14.25" customHeight="1" x14ac:dyDescent="0.2">
      <c r="I557" s="28"/>
    </row>
    <row r="558" spans="9:9" ht="14.25" customHeight="1" x14ac:dyDescent="0.2">
      <c r="I558" s="28"/>
    </row>
    <row r="559" spans="9:9" ht="14.25" customHeight="1" x14ac:dyDescent="0.2">
      <c r="I559" s="28"/>
    </row>
    <row r="560" spans="9:9" ht="14.25" customHeight="1" x14ac:dyDescent="0.2">
      <c r="I560" s="28"/>
    </row>
    <row r="561" spans="9:9" ht="14.25" customHeight="1" x14ac:dyDescent="0.2">
      <c r="I561" s="28"/>
    </row>
    <row r="562" spans="9:9" ht="14.25" customHeight="1" x14ac:dyDescent="0.2">
      <c r="I562" s="28"/>
    </row>
    <row r="563" spans="9:9" ht="14.25" customHeight="1" x14ac:dyDescent="0.2">
      <c r="I563" s="28"/>
    </row>
    <row r="564" spans="9:9" ht="14.25" customHeight="1" x14ac:dyDescent="0.2">
      <c r="I564" s="28"/>
    </row>
    <row r="565" spans="9:9" ht="14.25" customHeight="1" x14ac:dyDescent="0.2">
      <c r="I565" s="28"/>
    </row>
    <row r="566" spans="9:9" ht="14.25" customHeight="1" x14ac:dyDescent="0.2">
      <c r="I566" s="28"/>
    </row>
    <row r="567" spans="9:9" ht="14.25" customHeight="1" x14ac:dyDescent="0.2">
      <c r="I567" s="28"/>
    </row>
    <row r="568" spans="9:9" ht="14.25" customHeight="1" x14ac:dyDescent="0.2">
      <c r="I568" s="28"/>
    </row>
    <row r="569" spans="9:9" ht="14.25" customHeight="1" x14ac:dyDescent="0.2">
      <c r="I569" s="28"/>
    </row>
    <row r="570" spans="9:9" ht="14.25" customHeight="1" x14ac:dyDescent="0.2">
      <c r="I570" s="28"/>
    </row>
    <row r="571" spans="9:9" ht="14.25" customHeight="1" x14ac:dyDescent="0.2">
      <c r="I571" s="28"/>
    </row>
    <row r="572" spans="9:9" ht="14.25" customHeight="1" x14ac:dyDescent="0.2">
      <c r="I572" s="28"/>
    </row>
    <row r="573" spans="9:9" ht="14.25" customHeight="1" x14ac:dyDescent="0.2">
      <c r="I573" s="28"/>
    </row>
    <row r="574" spans="9:9" ht="14.25" customHeight="1" x14ac:dyDescent="0.2">
      <c r="I574" s="28"/>
    </row>
    <row r="575" spans="9:9" ht="14.25" customHeight="1" x14ac:dyDescent="0.2">
      <c r="I575" s="28"/>
    </row>
    <row r="576" spans="9:9" ht="13.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" customHeight="1" x14ac:dyDescent="0.2"/>
    <row r="605" ht="15.7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5" customHeight="1" x14ac:dyDescent="0.2"/>
    <row r="622" ht="14.25" customHeight="1" x14ac:dyDescent="0.2"/>
    <row r="623" ht="14.25" customHeight="1" x14ac:dyDescent="0.2"/>
    <row r="625" ht="13.5" customHeight="1" x14ac:dyDescent="0.2"/>
    <row r="628" ht="14.25" customHeight="1" x14ac:dyDescent="0.2"/>
    <row r="629" ht="13.5" customHeight="1" x14ac:dyDescent="0.2"/>
    <row r="774" spans="9:9 16384:16384" x14ac:dyDescent="0.2">
      <c r="XFD774">
        <f>SUM(I774:XFC774)</f>
        <v>0</v>
      </c>
    </row>
    <row r="775" spans="9:9 16384:16384" x14ac:dyDescent="0.2">
      <c r="XFD775">
        <f>SUM(I775:XFC775)</f>
        <v>0</v>
      </c>
    </row>
    <row r="783" spans="9:9 16384:16384" x14ac:dyDescent="0.2">
      <c r="I783"/>
    </row>
    <row r="784" spans="9:9 16384:16384" x14ac:dyDescent="0.2">
      <c r="I784"/>
    </row>
    <row r="785" spans="9:9 16376:16376" x14ac:dyDescent="0.2">
      <c r="I785"/>
    </row>
    <row r="786" spans="9:9 16376:16376" x14ac:dyDescent="0.2">
      <c r="I786"/>
    </row>
    <row r="787" spans="9:9 16376:16376" x14ac:dyDescent="0.2">
      <c r="I787"/>
    </row>
    <row r="788" spans="9:9 16376:16376" x14ac:dyDescent="0.2">
      <c r="I788"/>
    </row>
    <row r="789" spans="9:9 16376:16376" x14ac:dyDescent="0.2">
      <c r="I789"/>
    </row>
    <row r="790" spans="9:9 16376:16376" x14ac:dyDescent="0.2">
      <c r="I790"/>
    </row>
    <row r="791" spans="9:9 16376:16376" x14ac:dyDescent="0.2">
      <c r="I791"/>
      <c r="XEV791">
        <f>SUM(I791:XEU791)</f>
        <v>0</v>
      </c>
    </row>
    <row r="792" spans="9:9 16376:16376" x14ac:dyDescent="0.2">
      <c r="I792"/>
    </row>
    <row r="793" spans="9:9 16376:16376" x14ac:dyDescent="0.2">
      <c r="I793"/>
    </row>
    <row r="794" spans="9:9 16376:16376" x14ac:dyDescent="0.2">
      <c r="I794"/>
    </row>
    <row r="795" spans="9:9 16376:16376" x14ac:dyDescent="0.2">
      <c r="I795"/>
      <c r="XEV795">
        <f>SUM(I795:XEU795)</f>
        <v>0</v>
      </c>
    </row>
    <row r="796" spans="9:9 16376:16376" x14ac:dyDescent="0.2">
      <c r="I796"/>
      <c r="XEV796">
        <f>SUM(I796:XEU796)</f>
        <v>0</v>
      </c>
    </row>
    <row r="797" spans="9:9 16376:16376" x14ac:dyDescent="0.2">
      <c r="I797"/>
    </row>
    <row r="798" spans="9:9 16376:16376" x14ac:dyDescent="0.2">
      <c r="I798"/>
    </row>
    <row r="799" spans="9:9 16376:16376" x14ac:dyDescent="0.2">
      <c r="I799"/>
    </row>
    <row r="806" spans="16384:16384" x14ac:dyDescent="0.2">
      <c r="XFD806">
        <f>SUM(I806:XFC806)</f>
        <v>0</v>
      </c>
    </row>
    <row r="807" spans="16384:16384" x14ac:dyDescent="0.2">
      <c r="XFD807">
        <f>SUM(I807:XFC807)</f>
        <v>0</v>
      </c>
    </row>
    <row r="819" spans="9:9 16376:16384" x14ac:dyDescent="0.2">
      <c r="XFD819">
        <f>SUM(I819:XFC819)</f>
        <v>0</v>
      </c>
    </row>
    <row r="820" spans="9:9 16376:16384" x14ac:dyDescent="0.2">
      <c r="XFD820">
        <f>SUM(I820:XFC820)</f>
        <v>0</v>
      </c>
    </row>
    <row r="823" spans="9:9 16376:16384" x14ac:dyDescent="0.2">
      <c r="I823"/>
    </row>
    <row r="824" spans="9:9 16376:16384" x14ac:dyDescent="0.2">
      <c r="I824"/>
    </row>
    <row r="825" spans="9:9 16376:16384" x14ac:dyDescent="0.2">
      <c r="I825"/>
      <c r="XEV825">
        <f>SUM(I825:XEU825)</f>
        <v>0</v>
      </c>
    </row>
    <row r="826" spans="9:9 16376:16384" x14ac:dyDescent="0.2">
      <c r="I826"/>
    </row>
    <row r="827" spans="9:9 16376:16384" x14ac:dyDescent="0.2">
      <c r="I827"/>
    </row>
    <row r="828" spans="9:9 16376:16384" x14ac:dyDescent="0.2">
      <c r="I828"/>
    </row>
    <row r="829" spans="9:9 16376:16384" x14ac:dyDescent="0.2">
      <c r="I829"/>
    </row>
    <row r="830" spans="9:9 16376:16384" x14ac:dyDescent="0.2">
      <c r="I830"/>
    </row>
    <row r="831" spans="9:9 16376:16384" x14ac:dyDescent="0.2">
      <c r="I831"/>
    </row>
    <row r="832" spans="9:9 16376:16384" x14ac:dyDescent="0.2">
      <c r="I832"/>
    </row>
    <row r="833" spans="9:9" x14ac:dyDescent="0.2">
      <c r="I833"/>
    </row>
    <row r="975" spans="12:12" x14ac:dyDescent="0.2">
      <c r="L975" s="24"/>
    </row>
    <row r="991" ht="15" customHeight="1" x14ac:dyDescent="0.2"/>
    <row r="992" ht="15" customHeight="1" x14ac:dyDescent="0.2"/>
    <row r="993" spans="9:9" ht="15" customHeight="1" x14ac:dyDescent="0.2"/>
    <row r="994" spans="9:9" ht="15" customHeight="1" x14ac:dyDescent="0.2"/>
    <row r="995" spans="9:9" ht="15" customHeight="1" x14ac:dyDescent="0.2"/>
    <row r="996" spans="9:9" ht="15" customHeight="1" x14ac:dyDescent="0.2"/>
    <row r="997" spans="9:9" ht="15" customHeight="1" x14ac:dyDescent="0.2"/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/>
    <row r="1017" spans="9:9" ht="15" customHeight="1" x14ac:dyDescent="0.2"/>
    <row r="1018" spans="9:9" ht="15" customHeight="1" x14ac:dyDescent="0.2"/>
    <row r="1019" spans="9:9" ht="15" customHeight="1" x14ac:dyDescent="0.2"/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>
      <c r="I1094"/>
    </row>
    <row r="1095" spans="9:9" ht="15" customHeight="1" x14ac:dyDescent="0.2">
      <c r="I1095"/>
    </row>
    <row r="1096" spans="9:9" ht="15" customHeight="1" x14ac:dyDescent="0.2">
      <c r="I1096"/>
    </row>
    <row r="1097" spans="9:9" ht="15" customHeight="1" x14ac:dyDescent="0.2">
      <c r="I1097"/>
    </row>
    <row r="1098" spans="9:9" ht="15" customHeight="1" x14ac:dyDescent="0.2">
      <c r="I1098"/>
    </row>
    <row r="1099" spans="9:9" ht="15" customHeight="1" x14ac:dyDescent="0.2">
      <c r="I1099"/>
    </row>
    <row r="1100" spans="9:9" ht="15" customHeight="1" x14ac:dyDescent="0.2">
      <c r="I1100"/>
    </row>
    <row r="1101" spans="9:9" ht="15" customHeight="1" x14ac:dyDescent="0.2">
      <c r="I1101"/>
    </row>
    <row r="1102" spans="9:9" ht="15" customHeight="1" x14ac:dyDescent="0.2"/>
    <row r="1103" spans="9:9" ht="15" customHeight="1" x14ac:dyDescent="0.2"/>
    <row r="1104" spans="9:9" ht="15" customHeight="1" x14ac:dyDescent="0.2"/>
    <row r="1105" spans="9:9" ht="15" customHeight="1" x14ac:dyDescent="0.2"/>
    <row r="1106" spans="9:9" ht="15" customHeight="1" x14ac:dyDescent="0.2"/>
    <row r="1107" spans="9:9" ht="15" customHeight="1" x14ac:dyDescent="0.2"/>
    <row r="1108" spans="9:9" ht="15" customHeight="1" x14ac:dyDescent="0.2"/>
    <row r="1109" spans="9:9" ht="15" customHeight="1" x14ac:dyDescent="0.2"/>
    <row r="1110" spans="9:9" ht="15.75" customHeight="1" x14ac:dyDescent="0.2"/>
    <row r="1111" spans="9:9" ht="16.5" customHeight="1" x14ac:dyDescent="0.2"/>
    <row r="1112" spans="9:9" ht="15.75" customHeight="1" x14ac:dyDescent="0.2"/>
    <row r="1113" spans="9:9" ht="17.25" customHeight="1" x14ac:dyDescent="0.2"/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</sheetData>
  <sortState ref="A35:H107">
    <sortCondition ref="A35"/>
  </sortState>
  <mergeCells count="2">
    <mergeCell ref="A8:B8"/>
    <mergeCell ref="A27:B27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2022-07-29T18:06:56Z</cp:lastPrinted>
  <dcterms:created xsi:type="dcterms:W3CDTF">2003-02-04T19:04:15Z</dcterms:created>
  <dcterms:modified xsi:type="dcterms:W3CDTF">2022-08-01T13:52:39Z</dcterms:modified>
</cp:coreProperties>
</file>