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MISC!$A$13:$G$16</definedName>
    <definedName name="_xlnm.Print_Area" localSheetId="3">Commercial!$A$1:$I$29</definedName>
  </definedNames>
  <calcPr calcId="162913"/>
</workbook>
</file>

<file path=xl/calcChain.xml><?xml version="1.0" encoding="utf-8"?>
<calcChain xmlns="http://schemas.openxmlformats.org/spreadsheetml/2006/main">
  <c r="I85" i="1" l="1"/>
  <c r="J85" i="1"/>
  <c r="K85" i="1"/>
  <c r="L85" i="1"/>
  <c r="I90" i="1"/>
  <c r="J90" i="1"/>
  <c r="K90" i="1"/>
  <c r="L90" i="1"/>
  <c r="L91" i="1" s="1"/>
  <c r="I91" i="1"/>
  <c r="J91" i="1"/>
  <c r="K91" i="1"/>
  <c r="I96" i="1"/>
  <c r="J96" i="1"/>
  <c r="K96" i="1"/>
  <c r="L96" i="1"/>
  <c r="I101" i="1"/>
  <c r="J101" i="1"/>
  <c r="K101" i="1"/>
  <c r="L101" i="1"/>
  <c r="D31" i="6" l="1"/>
  <c r="D30" i="6"/>
  <c r="D29" i="6"/>
  <c r="D28" i="6"/>
  <c r="D26" i="6"/>
  <c r="D25" i="6"/>
  <c r="D20" i="6"/>
  <c r="B31" i="6"/>
  <c r="B30" i="6"/>
  <c r="B29" i="6"/>
  <c r="B28" i="6"/>
  <c r="B27" i="6"/>
  <c r="B26" i="6"/>
  <c r="B25" i="6"/>
  <c r="B20" i="6"/>
  <c r="D27" i="6" l="1"/>
  <c r="D24" i="6"/>
  <c r="B24" i="6"/>
  <c r="C32" i="6" l="1"/>
  <c r="D23" i="6" l="1"/>
  <c r="D21" i="6"/>
  <c r="B23" i="6" l="1"/>
  <c r="B21" i="6"/>
  <c r="D22" i="6" l="1"/>
  <c r="B22" i="6" l="1"/>
  <c r="F29" i="2" l="1"/>
  <c r="G29" i="2"/>
  <c r="H29" i="2"/>
  <c r="I29" i="2"/>
  <c r="XFD11" i="5" l="1"/>
  <c r="XFD12" i="5" l="1"/>
  <c r="XFD10" i="5"/>
  <c r="L198" i="1" l="1"/>
  <c r="K198" i="1"/>
  <c r="J198" i="1"/>
  <c r="I198" i="1"/>
  <c r="I32" i="6" l="1"/>
  <c r="D16" i="6" l="1"/>
  <c r="F18" i="5"/>
  <c r="H32" i="6" l="1"/>
  <c r="H16" i="6"/>
  <c r="C16" i="6" l="1"/>
  <c r="B32" i="6" l="1"/>
  <c r="F7" i="5" l="1"/>
  <c r="H7" i="5" l="1"/>
  <c r="L106" i="1" l="1"/>
  <c r="K106" i="1"/>
  <c r="J106" i="1"/>
  <c r="I106" i="1"/>
  <c r="G16" i="6" l="1"/>
  <c r="F13" i="5" l="1"/>
  <c r="F7" i="2" l="1"/>
  <c r="G7" i="2"/>
  <c r="H7" i="2"/>
  <c r="I7" i="2"/>
  <c r="G32" i="6" l="1"/>
  <c r="I16" i="6"/>
  <c r="F86" i="5" l="1"/>
  <c r="XEV764" i="5" l="1"/>
  <c r="XFD748" i="5"/>
  <c r="XFD793" i="5"/>
  <c r="XFD779" i="5"/>
  <c r="XFD780" i="5" l="1"/>
  <c r="XFD747" i="5"/>
  <c r="XEV768" i="5"/>
  <c r="XEV769" i="5"/>
  <c r="XFD792" i="5"/>
  <c r="XEV798" i="5"/>
  <c r="D32" i="6" l="1"/>
  <c r="J7" i="3" l="1"/>
  <c r="H7" i="3" l="1"/>
  <c r="I7" i="3"/>
  <c r="B16" i="6"/>
</calcChain>
</file>

<file path=xl/sharedStrings.xml><?xml version="1.0" encoding="utf-8"?>
<sst xmlns="http://schemas.openxmlformats.org/spreadsheetml/2006/main" count="1282" uniqueCount="823">
  <si>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</si>
  <si>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</si>
  <si>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</si>
  <si>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</si>
  <si>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</si>
  <si>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</si>
  <si>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</si>
  <si>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</si>
  <si>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</si>
  <si>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</si>
  <si>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</si>
  <si>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</si>
  <si>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</si>
  <si>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</si>
  <si>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</si>
  <si>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</si>
  <si>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</si>
  <si>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</si>
  <si>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</si>
  <si>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</si>
  <si>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</si>
  <si>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</si>
  <si>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</si>
  <si>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</si>
  <si>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</si>
  <si>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</si>
  <si>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</si>
  <si>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</si>
  <si>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</si>
  <si>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</si>
  <si>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</si>
  <si>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</si>
  <si>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</si>
  <si>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</si>
  <si>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</si>
  <si>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</si>
  <si>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</si>
  <si>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</si>
  <si>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</si>
  <si>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</si>
  <si>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</si>
  <si>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</si>
  <si>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</si>
  <si>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</si>
  <si>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</si>
  <si>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</si>
  <si>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</si>
  <si>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</si>
  <si>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</si>
  <si>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</si>
  <si>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</si>
  <si>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</si>
  <si>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</si>
  <si>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</si>
  <si>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/>
  </si>
  <si>
    <t>JUNE 2022</t>
  </si>
  <si>
    <t>JUNE 2021</t>
  </si>
  <si>
    <t>JANUARY - JUNE 2021</t>
  </si>
  <si>
    <t>JANUARY - JUNE 2022</t>
  </si>
  <si>
    <t>22-1902</t>
  </si>
  <si>
    <t>3105 Junction Dr</t>
  </si>
  <si>
    <t>Traditions</t>
  </si>
  <si>
    <t>Bluestone Partners LLC</t>
  </si>
  <si>
    <t>22-1983</t>
  </si>
  <si>
    <t>1106 N Harvey Mitchell Pkwy</t>
  </si>
  <si>
    <t>Stephen F Austin</t>
  </si>
  <si>
    <t>Lessman Roofing &amp; Sheetmetal</t>
  </si>
  <si>
    <t>Roof</t>
  </si>
  <si>
    <t>BISD</t>
  </si>
  <si>
    <t>22-1954</t>
  </si>
  <si>
    <t>1048 N Earl Rudder Fwy</t>
  </si>
  <si>
    <t>John Austin</t>
  </si>
  <si>
    <t>22-2057</t>
  </si>
  <si>
    <t>1305 Skrivanek Dr</t>
  </si>
  <si>
    <t>North Manor</t>
  </si>
  <si>
    <t>Schulte Roofing</t>
  </si>
  <si>
    <t>22-1924</t>
  </si>
  <si>
    <t>201 Willow Ave</t>
  </si>
  <si>
    <t>Midway Place</t>
  </si>
  <si>
    <t>Joey Williams</t>
  </si>
  <si>
    <t>22-2073</t>
  </si>
  <si>
    <t>101 N Haswell Dr</t>
  </si>
  <si>
    <t>Parkside</t>
  </si>
  <si>
    <t>Green River Landscaping</t>
  </si>
  <si>
    <t>21-4849</t>
  </si>
  <si>
    <t>5589 Fox Bluff Dr</t>
  </si>
  <si>
    <t>Crimson Irrigation &amp; Landscape</t>
  </si>
  <si>
    <t>21-4836</t>
  </si>
  <si>
    <t>5588 Fox Bluff Dr</t>
  </si>
  <si>
    <t>21-4847</t>
  </si>
  <si>
    <t>5584 Fox Bluff Dr</t>
  </si>
  <si>
    <t>21-4835</t>
  </si>
  <si>
    <t>5580 Fox Bluff Dr</t>
  </si>
  <si>
    <t>21-5024</t>
  </si>
  <si>
    <t>5565 Fox Bluff Dr</t>
  </si>
  <si>
    <t>21-4850</t>
  </si>
  <si>
    <t>5581 Fox Bluff Dr</t>
  </si>
  <si>
    <t>22-1846</t>
  </si>
  <si>
    <t>615 E 29th St</t>
  </si>
  <si>
    <t>Phillips</t>
  </si>
  <si>
    <t>Fastrac Energy Services</t>
  </si>
  <si>
    <t>22-1050</t>
  </si>
  <si>
    <t>2508 Lightfoot Ln</t>
  </si>
  <si>
    <t>New Phase Construction</t>
  </si>
  <si>
    <t>Sage Meadow</t>
  </si>
  <si>
    <t>22-1957</t>
  </si>
  <si>
    <t>4004 Nagle St</t>
  </si>
  <si>
    <t>Oak Terrace</t>
  </si>
  <si>
    <t>Bryan Powell</t>
  </si>
  <si>
    <t>22-2005</t>
  </si>
  <si>
    <t>3809 Stillmeadow Dr</t>
  </si>
  <si>
    <t>Enchanted Meadows</t>
  </si>
  <si>
    <t>Generator Super Center</t>
  </si>
  <si>
    <t>22-2105</t>
  </si>
  <si>
    <t>910 Stanfield Cr</t>
  </si>
  <si>
    <t>Burton Creek</t>
  </si>
  <si>
    <t>Your TX Roofer</t>
  </si>
  <si>
    <t>22-1980</t>
  </si>
  <si>
    <t>3400 Alsace Ct</t>
  </si>
  <si>
    <t>Ricci Dickson</t>
  </si>
  <si>
    <t>22-2101</t>
  </si>
  <si>
    <t>4503 Log Hollow Dr</t>
  </si>
  <si>
    <t>Northwood</t>
  </si>
  <si>
    <t>Heritage Construction</t>
  </si>
  <si>
    <t>22-1891</t>
  </si>
  <si>
    <t>105 N Haswell Dr</t>
  </si>
  <si>
    <t>Michael Szabuniewicz</t>
  </si>
  <si>
    <t>22-2087</t>
  </si>
  <si>
    <t>2035 Sorrento Ct</t>
  </si>
  <si>
    <t>Siena</t>
  </si>
  <si>
    <t>Serenity Roofing &amp; Const</t>
  </si>
  <si>
    <t>22-2058</t>
  </si>
  <si>
    <t>2029 Mountain Wind Lp</t>
  </si>
  <si>
    <t>22-2004</t>
  </si>
  <si>
    <t>3310 Emory Oak Dr</t>
  </si>
  <si>
    <t>Hitts Landscape &amp; Maint</t>
  </si>
  <si>
    <t>21-5025</t>
  </si>
  <si>
    <t>5557 Fox Bluff Dr</t>
  </si>
  <si>
    <t>22-2023</t>
  </si>
  <si>
    <t>4742 Milagro Lp</t>
  </si>
  <si>
    <t>Alamosa Springs</t>
  </si>
  <si>
    <t>Legend Classic Homes Ltd</t>
  </si>
  <si>
    <t>22-1966</t>
  </si>
  <si>
    <t>4311 Conestogo Ct</t>
  </si>
  <si>
    <t>Oakmont</t>
  </si>
  <si>
    <t>2B</t>
  </si>
  <si>
    <t>Reece Homes</t>
  </si>
  <si>
    <t>22-1975</t>
  </si>
  <si>
    <t>2910 Goldberg Dr</t>
  </si>
  <si>
    <t>Austins Colony</t>
  </si>
  <si>
    <t>22A</t>
  </si>
  <si>
    <t>Pitman Custom Homes</t>
  </si>
  <si>
    <t>22-1978</t>
  </si>
  <si>
    <t>3512 Abington Cv</t>
  </si>
  <si>
    <t>Greenbrier</t>
  </si>
  <si>
    <t>RNL Homebuilders LLC</t>
  </si>
  <si>
    <t>22-2078</t>
  </si>
  <si>
    <t>2513 N Earl Rudder Fwy B3</t>
  </si>
  <si>
    <t>Arledge Subdivision</t>
  </si>
  <si>
    <t>T Arledge Construction</t>
  </si>
  <si>
    <t>Storage Bldg 3</t>
  </si>
  <si>
    <t>22-2079</t>
  </si>
  <si>
    <t>2513 N Earl Rudder Fwy B4</t>
  </si>
  <si>
    <t>Storage Bldg 4</t>
  </si>
  <si>
    <t>21-5028</t>
  </si>
  <si>
    <t>5553 Fox Bluff Dr</t>
  </si>
  <si>
    <t>22-1670</t>
  </si>
  <si>
    <t>3030 E 29th St #112</t>
  </si>
  <si>
    <t>Harold Shipley Bldg</t>
  </si>
  <si>
    <t>Remodel</t>
  </si>
  <si>
    <t>GGE Ltd`</t>
  </si>
  <si>
    <t>22-2092</t>
  </si>
  <si>
    <t>200 Rebecca St</t>
  </si>
  <si>
    <t>Zeno Phillips</t>
  </si>
  <si>
    <t>Sanchez Landscape &amp; Const</t>
  </si>
  <si>
    <t>Repair</t>
  </si>
  <si>
    <t>Midtown Manor Apartments</t>
  </si>
  <si>
    <t>22-2089</t>
  </si>
  <si>
    <t>216 W 26th St</t>
  </si>
  <si>
    <t>JKA Construction</t>
  </si>
  <si>
    <t>Generator</t>
  </si>
  <si>
    <t>1915 Federal Building</t>
  </si>
  <si>
    <t>22-2049</t>
  </si>
  <si>
    <t>2305 Bristol St</t>
  </si>
  <si>
    <t>Windover</t>
  </si>
  <si>
    <t>Mobley Pools</t>
  </si>
  <si>
    <t>22-2070</t>
  </si>
  <si>
    <t>803 Mary Lake Dr</t>
  </si>
  <si>
    <t>Ridgecrest</t>
  </si>
  <si>
    <t>Faith Floors &amp; More</t>
  </si>
  <si>
    <t>22-2047</t>
  </si>
  <si>
    <t>219 Monterrey St</t>
  </si>
  <si>
    <t>Dansby Heights</t>
  </si>
  <si>
    <t>Judith Ramirez</t>
  </si>
  <si>
    <t>22-2021</t>
  </si>
  <si>
    <t>1104 N Bryan Ave</t>
  </si>
  <si>
    <t>Bryan Original Townsite</t>
  </si>
  <si>
    <t>ADT Solar LLC</t>
  </si>
  <si>
    <t>22-2040</t>
  </si>
  <si>
    <t>3914 Esquire Ct</t>
  </si>
  <si>
    <t>Austins Estates</t>
  </si>
  <si>
    <t>S-Con Services</t>
  </si>
  <si>
    <t>22-1313</t>
  </si>
  <si>
    <t>2201 Southside Dr</t>
  </si>
  <si>
    <t>Wallace</t>
  </si>
  <si>
    <t>Santibanez-Gutierrez</t>
  </si>
  <si>
    <t>22-2107</t>
  </si>
  <si>
    <t>311 N Tabor Ave</t>
  </si>
  <si>
    <t>Brazos SCD Ltd</t>
  </si>
  <si>
    <t>22-2127</t>
  </si>
  <si>
    <t>2908 Indiana Ave</t>
  </si>
  <si>
    <t>Lynndale Acres</t>
  </si>
  <si>
    <t>Alejandro Balderas</t>
  </si>
  <si>
    <t>22-2130</t>
  </si>
  <si>
    <t>920 Clear Leaf Dr #64</t>
  </si>
  <si>
    <t>Jose Lopez</t>
  </si>
  <si>
    <t>21-5026</t>
  </si>
  <si>
    <t>5569 Fox Bluff Dr</t>
  </si>
  <si>
    <t>21-5019</t>
  </si>
  <si>
    <t>5561 Fox Bluff Dr</t>
  </si>
  <si>
    <t>21-5022</t>
  </si>
  <si>
    <t>5525 Fox Bluff Dr</t>
  </si>
  <si>
    <t>21-5030</t>
  </si>
  <si>
    <t>5573 Fox Bluff Dr</t>
  </si>
  <si>
    <t>21-4845</t>
  </si>
  <si>
    <t>5577 Fox Bluff Dr</t>
  </si>
  <si>
    <t>21-5027</t>
  </si>
  <si>
    <t>5537 Fox Bluff Dr</t>
  </si>
  <si>
    <t>21-4837</t>
  </si>
  <si>
    <t>5593 Fox Bluff Dr</t>
  </si>
  <si>
    <t>22-2126</t>
  </si>
  <si>
    <t>2809 Cherry Creek Cr</t>
  </si>
  <si>
    <t>22-2104</t>
  </si>
  <si>
    <t>2112 W Briargate Dr</t>
  </si>
  <si>
    <t>Prince Irrigation</t>
  </si>
  <si>
    <t>Briarcrest Estates</t>
  </si>
  <si>
    <t>21-5366</t>
  </si>
  <si>
    <t>3203 Pinyon Creek Dr</t>
  </si>
  <si>
    <t>Southern Creek Homes LLC</t>
  </si>
  <si>
    <t>22-2012</t>
  </si>
  <si>
    <t>3188 Brady Ct</t>
  </si>
  <si>
    <t>Rudder Pointe</t>
  </si>
  <si>
    <t>Ranger Homebuilders</t>
  </si>
  <si>
    <t>22-1981</t>
  </si>
  <si>
    <t>10635 Natural Pond Rd</t>
  </si>
  <si>
    <t>Yaupon Trails</t>
  </si>
  <si>
    <t>1B</t>
  </si>
  <si>
    <t>Stylecraft Builders</t>
  </si>
  <si>
    <t>22-1396</t>
  </si>
  <si>
    <t>5103 Miramont Cr</t>
  </si>
  <si>
    <t>Miramont</t>
  </si>
  <si>
    <t>Todd Homes</t>
  </si>
  <si>
    <t>22-2029</t>
  </si>
  <si>
    <t>4740 Milagro Lp</t>
  </si>
  <si>
    <t>22-2028</t>
  </si>
  <si>
    <t>4738 Milagro Lp</t>
  </si>
  <si>
    <t>22-2027</t>
  </si>
  <si>
    <t>4736 Milagro Lp</t>
  </si>
  <si>
    <t>22-1821</t>
  </si>
  <si>
    <t>1411 E WJB Pkwy</t>
  </si>
  <si>
    <t>John F Ettle</t>
  </si>
  <si>
    <t>Stone Homes</t>
  </si>
  <si>
    <t>22-2041</t>
  </si>
  <si>
    <t>1112 New York St</t>
  </si>
  <si>
    <t>McCullough Addn</t>
  </si>
  <si>
    <t>Mauro Torres</t>
  </si>
  <si>
    <t>22-2042</t>
  </si>
  <si>
    <t>5003 Maroon Creek Dr</t>
  </si>
  <si>
    <t>Blackstone Homes</t>
  </si>
  <si>
    <t>22-2002</t>
  </si>
  <si>
    <t>601 S Hutchins St</t>
  </si>
  <si>
    <t>Phillips Addn</t>
  </si>
  <si>
    <t>Cotton Commercial USA</t>
  </si>
  <si>
    <t>Gazebo repair</t>
  </si>
  <si>
    <t>City of Bryan</t>
  </si>
  <si>
    <t>21-5375</t>
  </si>
  <si>
    <t>4793 Native Tree Ln</t>
  </si>
  <si>
    <t>21-3786</t>
  </si>
  <si>
    <t>1811 Beason St</t>
  </si>
  <si>
    <t>Velasco Irrigation</t>
  </si>
  <si>
    <t>21-3789</t>
  </si>
  <si>
    <t>1809 Beason St</t>
  </si>
  <si>
    <t>22-1815</t>
  </si>
  <si>
    <t>1931 Basil Ct</t>
  </si>
  <si>
    <t>Israel Avila</t>
  </si>
  <si>
    <t>22-2156</t>
  </si>
  <si>
    <t>1111 Boulevard St</t>
  </si>
  <si>
    <t>Larry Gilbert</t>
  </si>
  <si>
    <t>21-3787</t>
  </si>
  <si>
    <t>1813 Beason St</t>
  </si>
  <si>
    <t>22-2159</t>
  </si>
  <si>
    <t>1426 S Texas Ave</t>
  </si>
  <si>
    <t>Cavitt Highway</t>
  </si>
  <si>
    <t>Sign Pro</t>
  </si>
  <si>
    <t>Wall</t>
  </si>
  <si>
    <t>22-2052</t>
  </si>
  <si>
    <t>988 Harper Ln</t>
  </si>
  <si>
    <t>Follett</t>
  </si>
  <si>
    <t>22-2053</t>
  </si>
  <si>
    <t>992 Harper Ln</t>
  </si>
  <si>
    <t>22-2054</t>
  </si>
  <si>
    <t>986 Harper Ln</t>
  </si>
  <si>
    <t>22-2050</t>
  </si>
  <si>
    <t>990 Harper Ln</t>
  </si>
  <si>
    <t>22-2055</t>
  </si>
  <si>
    <t>984 Harper Ln</t>
  </si>
  <si>
    <t>22-1965</t>
  </si>
  <si>
    <t>3501 Abingdon Cv</t>
  </si>
  <si>
    <t>2A</t>
  </si>
  <si>
    <t>22-2199</t>
  </si>
  <si>
    <t>5721 Timberton Dr</t>
  </si>
  <si>
    <t>Copperfield</t>
  </si>
  <si>
    <t>22-2064</t>
  </si>
  <si>
    <t>980 Harper Ln</t>
  </si>
  <si>
    <t>22-2056</t>
  </si>
  <si>
    <t>982 Harper Ln</t>
  </si>
  <si>
    <t>22-2063</t>
  </si>
  <si>
    <t>994 Harper Ln</t>
  </si>
  <si>
    <t>22-2066</t>
  </si>
  <si>
    <t>995 Harper Ln</t>
  </si>
  <si>
    <t>22-2065</t>
  </si>
  <si>
    <t>996 Harper Ln</t>
  </si>
  <si>
    <t>22-2067</t>
  </si>
  <si>
    <t>997 Harper Ln</t>
  </si>
  <si>
    <t>22-1025</t>
  </si>
  <si>
    <t>4107 Corvallis Ct</t>
  </si>
  <si>
    <t>Brazos Valley Greenscapes</t>
  </si>
  <si>
    <t>22-2139</t>
  </si>
  <si>
    <t>4243 Wellborn Rd</t>
  </si>
  <si>
    <t>Hartman Handyman Services</t>
  </si>
  <si>
    <t>Stair/landing repair</t>
  </si>
  <si>
    <t>Chase Wooley</t>
  </si>
  <si>
    <t>22-2088</t>
  </si>
  <si>
    <t>4921 Park Land Dr</t>
  </si>
  <si>
    <t>Tiffany Park</t>
  </si>
  <si>
    <t>22-1776</t>
  </si>
  <si>
    <t>801 Boulevard St</t>
  </si>
  <si>
    <t>Oak Grove Park</t>
  </si>
  <si>
    <t>Leah Chavarria</t>
  </si>
  <si>
    <t>22-0243</t>
  </si>
  <si>
    <t>3120 Brady Ct</t>
  </si>
  <si>
    <t>22-0244</t>
  </si>
  <si>
    <t>3116 Brady Ct</t>
  </si>
  <si>
    <t>22-1858</t>
  </si>
  <si>
    <t>2305 Stevens Dr</t>
  </si>
  <si>
    <t>Williams</t>
  </si>
  <si>
    <t>Momentum Solar</t>
  </si>
  <si>
    <t>22-2238</t>
  </si>
  <si>
    <t>300 Park Rd</t>
  </si>
  <si>
    <t>PMR Roofing</t>
  </si>
  <si>
    <t>22-2241</t>
  </si>
  <si>
    <t>201 E 18th St</t>
  </si>
  <si>
    <t>22-0351</t>
  </si>
  <si>
    <t>4795 Native Tree Ln</t>
  </si>
  <si>
    <t xml:space="preserve">21-4637 </t>
  </si>
  <si>
    <t>5775 Cerrillos Dr</t>
  </si>
  <si>
    <t>Texsun Design &amp; Irrigation</t>
  </si>
  <si>
    <t>22-0080</t>
  </si>
  <si>
    <t>1911 Shimla Ct</t>
  </si>
  <si>
    <t>22-0167</t>
  </si>
  <si>
    <t>1925 Shimla Ct</t>
  </si>
  <si>
    <t>22-0170</t>
  </si>
  <si>
    <t>1905 Shimla Ct</t>
  </si>
  <si>
    <t>21-5207</t>
  </si>
  <si>
    <t>1802 Thorndyke Ln</t>
  </si>
  <si>
    <t>21-4330</t>
  </si>
  <si>
    <t>1420 Desire Ln</t>
  </si>
  <si>
    <t>22-2251</t>
  </si>
  <si>
    <t>1366 Bryan Rd #PS</t>
  </si>
  <si>
    <t>Earthtones Design Inc</t>
  </si>
  <si>
    <t>22-1923</t>
  </si>
  <si>
    <t>2101 Woodville Rd</t>
  </si>
  <si>
    <t>Regional Home Sales</t>
  </si>
  <si>
    <t>22-2102</t>
  </si>
  <si>
    <t>1109 Richard St #B</t>
  </si>
  <si>
    <t>Thomas Heights</t>
  </si>
  <si>
    <t>Clayton Homes</t>
  </si>
  <si>
    <t>22-1842</t>
  </si>
  <si>
    <t>506 E 28th St</t>
  </si>
  <si>
    <t>Kubacak Construction</t>
  </si>
  <si>
    <t>First United Methodist Church</t>
  </si>
  <si>
    <t>22-1996</t>
  </si>
  <si>
    <t>3400 Carter Creek Pkwy</t>
  </si>
  <si>
    <t>Briargrove</t>
  </si>
  <si>
    <t>Nathan Brandt</t>
  </si>
  <si>
    <t>22-2080</t>
  </si>
  <si>
    <t>2036 Sorrento Ct</t>
  </si>
  <si>
    <t>Trismart Solar</t>
  </si>
  <si>
    <t>22-1503</t>
  </si>
  <si>
    <t>1311 Pecan St</t>
  </si>
  <si>
    <t>Roberto Rodriguez</t>
  </si>
  <si>
    <t>22-1825</t>
  </si>
  <si>
    <t>2606 Woodville Rd</t>
  </si>
  <si>
    <t>Creekwood Estates</t>
  </si>
  <si>
    <t>Trinity Exterior Group LLC</t>
  </si>
  <si>
    <t>22-2133</t>
  </si>
  <si>
    <t>1711 Luza St</t>
  </si>
  <si>
    <t>Wood Forest</t>
  </si>
  <si>
    <t>Olshan Foundation Solutions</t>
  </si>
  <si>
    <t>22-1956</t>
  </si>
  <si>
    <t>729 Lazy Ln</t>
  </si>
  <si>
    <t>22-2141</t>
  </si>
  <si>
    <t>2619 Lochinvar Ln</t>
  </si>
  <si>
    <t>Briarcrest Northwest</t>
  </si>
  <si>
    <t>22-2234</t>
  </si>
  <si>
    <t>2001 Echols St</t>
  </si>
  <si>
    <t>Hillcrest</t>
  </si>
  <si>
    <t>United Roofing &amp;  Sheetmetal</t>
  </si>
  <si>
    <t>21-5287</t>
  </si>
  <si>
    <t>3133 Brady Ct</t>
  </si>
  <si>
    <t>21-5345</t>
  </si>
  <si>
    <t>1971 Chief St</t>
  </si>
  <si>
    <t>21-5266</t>
  </si>
  <si>
    <t>1975 Chief St</t>
  </si>
  <si>
    <t>22-2174</t>
  </si>
  <si>
    <t>5108 Miramont Cr</t>
  </si>
  <si>
    <t>AG Construction</t>
  </si>
  <si>
    <t>22-2108</t>
  </si>
  <si>
    <t>2116 Mossy Creek Ct</t>
  </si>
  <si>
    <t>Perma Pier</t>
  </si>
  <si>
    <t>22-2182</t>
  </si>
  <si>
    <t>1605 Water Oak St</t>
  </si>
  <si>
    <t>Lopez</t>
  </si>
  <si>
    <t>Brazos Plumbing &amp; Const</t>
  </si>
  <si>
    <t>22-2111</t>
  </si>
  <si>
    <t>503 W Duncan St #A</t>
  </si>
  <si>
    <t>Beason</t>
  </si>
  <si>
    <t>Heart of TX Prop Management</t>
  </si>
  <si>
    <t>22-2112</t>
  </si>
  <si>
    <t>503 W Duncan St #B</t>
  </si>
  <si>
    <t>22-2113</t>
  </si>
  <si>
    <t>505 W Duncan St #A</t>
  </si>
  <si>
    <t>22-2114</t>
  </si>
  <si>
    <t>505 W Duncan St #B</t>
  </si>
  <si>
    <t>22-2115</t>
  </si>
  <si>
    <t>507 W Duncan St #A</t>
  </si>
  <si>
    <t>22-2116</t>
  </si>
  <si>
    <t>507 W Duncan St #B</t>
  </si>
  <si>
    <t>22-2117</t>
  </si>
  <si>
    <t>509 W Duncan St #A</t>
  </si>
  <si>
    <t>22-2118</t>
  </si>
  <si>
    <t>509 W Duncan St #B</t>
  </si>
  <si>
    <t>22-2119</t>
  </si>
  <si>
    <t>511 W Duncan St #A</t>
  </si>
  <si>
    <t>22-2120</t>
  </si>
  <si>
    <t>511 W Duncan St #B</t>
  </si>
  <si>
    <t>22-2121</t>
  </si>
  <si>
    <t>513 W Duncan St #A</t>
  </si>
  <si>
    <t>22-2122</t>
  </si>
  <si>
    <t>513 W Duncan St #B</t>
  </si>
  <si>
    <t>22-2123</t>
  </si>
  <si>
    <t>515 W Duncan St #A</t>
  </si>
  <si>
    <t>22-2124</t>
  </si>
  <si>
    <t>515 W Duncan St #B</t>
  </si>
  <si>
    <t>22-2140</t>
  </si>
  <si>
    <t>504 W Pruitt St</t>
  </si>
  <si>
    <t>L&amp;E Metal</t>
  </si>
  <si>
    <t>22-2135</t>
  </si>
  <si>
    <t>1003 Skrivanek Dr</t>
  </si>
  <si>
    <t>Trismart Solar LLC</t>
  </si>
  <si>
    <t>22-2142</t>
  </si>
  <si>
    <t>3050 Positano Lp</t>
  </si>
  <si>
    <t>22-1714</t>
  </si>
  <si>
    <t>401 W 26th St</t>
  </si>
  <si>
    <t>JT Vaughn Construction</t>
  </si>
  <si>
    <t>Finish out - 2nd floor</t>
  </si>
  <si>
    <t>GVBM LLC</t>
  </si>
  <si>
    <t>22-2109</t>
  </si>
  <si>
    <t>1331 Independence Ave</t>
  </si>
  <si>
    <t>Brazos County Indl Park</t>
  </si>
  <si>
    <t>Elliott Construction</t>
  </si>
  <si>
    <t>Pre Fab building</t>
  </si>
  <si>
    <t>Liquidpower Specialty Products</t>
  </si>
  <si>
    <t>22-1952</t>
  </si>
  <si>
    <t>10265 SH 30 B5</t>
  </si>
  <si>
    <t>Jacody Construction Lp</t>
  </si>
  <si>
    <t>Shell Bldg 5</t>
  </si>
  <si>
    <t>PVD Development Co LLC</t>
  </si>
  <si>
    <t>22-1914</t>
  </si>
  <si>
    <t>102 S Main St</t>
  </si>
  <si>
    <t>Borski Homes Inc</t>
  </si>
  <si>
    <t>EPMC Group</t>
  </si>
  <si>
    <t>22-1873</t>
  </si>
  <si>
    <t>3177 Tarleton Ct</t>
  </si>
  <si>
    <t>22-0920</t>
  </si>
  <si>
    <t>701 W 22nd St</t>
  </si>
  <si>
    <t>YAC Builder LLC</t>
  </si>
  <si>
    <t>22-1799</t>
  </si>
  <si>
    <t>3036 Hickory Ridge Cr</t>
  </si>
  <si>
    <t>Keys &amp; Walsh Construction</t>
  </si>
  <si>
    <t>22-2085</t>
  </si>
  <si>
    <t>4140 Telluride Way</t>
  </si>
  <si>
    <t>Falls Creek Ranch</t>
  </si>
  <si>
    <t>BV Affordable Housing</t>
  </si>
  <si>
    <t>22-2197</t>
  </si>
  <si>
    <t>1068 Steamboat Run</t>
  </si>
  <si>
    <t>22-2086</t>
  </si>
  <si>
    <t>1027 Steamboat Run</t>
  </si>
  <si>
    <t>22-2172</t>
  </si>
  <si>
    <t>4732 Milagro Lp</t>
  </si>
  <si>
    <t>22-2155</t>
  </si>
  <si>
    <t>4722 Milagro Lp</t>
  </si>
  <si>
    <t>22-2153</t>
  </si>
  <si>
    <t>4720 Milagro Lp</t>
  </si>
  <si>
    <t>22-2173</t>
  </si>
  <si>
    <t>4730 Milagro Lp</t>
  </si>
  <si>
    <t>22-2168</t>
  </si>
  <si>
    <t>1972 Lili Cv</t>
  </si>
  <si>
    <t>Pleasant Hill</t>
  </si>
  <si>
    <t>Omega Builders</t>
  </si>
  <si>
    <t>22-2151</t>
  </si>
  <si>
    <t>2905 Captain Ct</t>
  </si>
  <si>
    <t>Kinler Custom Homes</t>
  </si>
  <si>
    <t>22-2150</t>
  </si>
  <si>
    <t>2907 Goldberg Dr</t>
  </si>
  <si>
    <t>22-2082</t>
  </si>
  <si>
    <t>4301 Malvern St</t>
  </si>
  <si>
    <t>Margaret Wallace</t>
  </si>
  <si>
    <t>1,2</t>
  </si>
  <si>
    <t>Salvador Pina</t>
  </si>
  <si>
    <t xml:space="preserve">22-2106 </t>
  </si>
  <si>
    <t>3192 Brady Ct</t>
  </si>
  <si>
    <t>Avonley Homes</t>
  </si>
  <si>
    <t>22-2129</t>
  </si>
  <si>
    <t>4106 Hennepin Ct</t>
  </si>
  <si>
    <t>22-2214</t>
  </si>
  <si>
    <t>4130 Vintage Estates Ct</t>
  </si>
  <si>
    <t>Vintage Estates</t>
  </si>
  <si>
    <t>22-5383</t>
  </si>
  <si>
    <t>3117 Brady Ct</t>
  </si>
  <si>
    <t>21-5377</t>
  </si>
  <si>
    <t>10622 Natural Pond Rd</t>
  </si>
  <si>
    <t>22-1407</t>
  </si>
  <si>
    <t>1506 Saunders St</t>
  </si>
  <si>
    <t>RP USA Ventures LLC</t>
  </si>
  <si>
    <t>22-2283</t>
  </si>
  <si>
    <t>311 June St</t>
  </si>
  <si>
    <t>Americas Choice Roofing</t>
  </si>
  <si>
    <t>22-2245</t>
  </si>
  <si>
    <t>213 N Houston Ave</t>
  </si>
  <si>
    <t>22-1868</t>
  </si>
  <si>
    <t>1704 Summerwood Loop</t>
  </si>
  <si>
    <t>Oak Meadow</t>
  </si>
  <si>
    <t>22-2189</t>
  </si>
  <si>
    <t>6008 Toby Bnd</t>
  </si>
  <si>
    <t>Foxwood Crossing</t>
  </si>
  <si>
    <t>Century Complete</t>
  </si>
  <si>
    <t>22-2188</t>
  </si>
  <si>
    <t>6016 Toby Bnd</t>
  </si>
  <si>
    <t>22-2187</t>
  </si>
  <si>
    <t>6012 Toby Bnd</t>
  </si>
  <si>
    <t>22-2186</t>
  </si>
  <si>
    <t>6032 Toby Bnd</t>
  </si>
  <si>
    <t>22-2185</t>
  </si>
  <si>
    <t>6024 Toby Bnd</t>
  </si>
  <si>
    <t>22-2184</t>
  </si>
  <si>
    <t>6044 Toby Bnd</t>
  </si>
  <si>
    <t>22-2183</t>
  </si>
  <si>
    <t>6040 Toby Bnd</t>
  </si>
  <si>
    <t>22-2247</t>
  </si>
  <si>
    <t>1289 N Harvey Mitchell Pkwy</t>
  </si>
  <si>
    <t>Affiliated Contractor Serv</t>
  </si>
  <si>
    <t>DWS Development Inc</t>
  </si>
  <si>
    <t>22-2201</t>
  </si>
  <si>
    <t>404 Tee Dr</t>
  </si>
  <si>
    <t>Country Club Estates</t>
  </si>
  <si>
    <t>TFT Builders</t>
  </si>
  <si>
    <t>22-2221</t>
  </si>
  <si>
    <t>4800 Miravista Ct</t>
  </si>
  <si>
    <t>Traditions Pools &amp; Landscape</t>
  </si>
  <si>
    <t>22-2175</t>
  </si>
  <si>
    <t>1200 Turkey Creek Rd #352</t>
  </si>
  <si>
    <t>Bindings Corporation</t>
  </si>
  <si>
    <t>22-2237</t>
  </si>
  <si>
    <t>2113 Eastwood Ct</t>
  </si>
  <si>
    <t>22-2294</t>
  </si>
  <si>
    <t>2909 Woodville Rd</t>
  </si>
  <si>
    <t>Moses Baine</t>
  </si>
  <si>
    <t>Lintz Construction LLC</t>
  </si>
  <si>
    <t>22-2293</t>
  </si>
  <si>
    <t>2911 Woodville Rd</t>
  </si>
  <si>
    <t>22-2244</t>
  </si>
  <si>
    <t>3501 Tanglewood Dr</t>
  </si>
  <si>
    <t>Scasta Place</t>
  </si>
  <si>
    <t>Freedom Solar Power</t>
  </si>
  <si>
    <t>22-2295</t>
  </si>
  <si>
    <t>3507 Oak Valley Cr</t>
  </si>
  <si>
    <t>Wheeler Ridge</t>
  </si>
  <si>
    <t>22-2213</t>
  </si>
  <si>
    <t>1901 Carroll Cr</t>
  </si>
  <si>
    <t>East Park</t>
  </si>
  <si>
    <t>Eudocio Hernandez</t>
  </si>
  <si>
    <t>22-2228</t>
  </si>
  <si>
    <t>6033 Toby Bnd</t>
  </si>
  <si>
    <t>22-2229</t>
  </si>
  <si>
    <t>6025 Toby Bnd</t>
  </si>
  <si>
    <t>22-2231</t>
  </si>
  <si>
    <t>6017 Toby Bnd</t>
  </si>
  <si>
    <t>22-2232</t>
  </si>
  <si>
    <t>6013 Toby Bnd</t>
  </si>
  <si>
    <t>22-2233</t>
  </si>
  <si>
    <t>6009 Toby Bnd</t>
  </si>
  <si>
    <t>22-2243</t>
  </si>
  <si>
    <t>3341 Stoneleigh Rd</t>
  </si>
  <si>
    <t>22-1319</t>
  </si>
  <si>
    <t>112 S Main St</t>
  </si>
  <si>
    <t>Aaron Curs</t>
  </si>
  <si>
    <t>22-2202</t>
  </si>
  <si>
    <t>3402 S College Ave</t>
  </si>
  <si>
    <t>Mary &amp; Tom Hanson</t>
  </si>
  <si>
    <t>Face Change</t>
  </si>
  <si>
    <t>22-2314</t>
  </si>
  <si>
    <t>302 Monterrey St</t>
  </si>
  <si>
    <t>Lorena Pintor</t>
  </si>
  <si>
    <t>21-4618</t>
  </si>
  <si>
    <t>1429 Desire Ln</t>
  </si>
  <si>
    <t>21-4613</t>
  </si>
  <si>
    <t>1427 Desire Ln</t>
  </si>
  <si>
    <t>21-4959</t>
  </si>
  <si>
    <t>1423 Desire Ln</t>
  </si>
  <si>
    <t>21-4610</t>
  </si>
  <si>
    <t>1421 Desire Ln</t>
  </si>
  <si>
    <t>21-4611</t>
  </si>
  <si>
    <t>1419 Desire Ln</t>
  </si>
  <si>
    <t>21-4609</t>
  </si>
  <si>
    <t>1417 Desire Ln</t>
  </si>
  <si>
    <t>21-4612</t>
  </si>
  <si>
    <t>1425 Desire Ln</t>
  </si>
  <si>
    <t>22-0175</t>
  </si>
  <si>
    <t>1903 Shimla Ct</t>
  </si>
  <si>
    <t>22-0610</t>
  </si>
  <si>
    <t>10629 Natural Pond Rd</t>
  </si>
  <si>
    <t>22-0233</t>
  </si>
  <si>
    <t>4854 Native Tree Ln</t>
  </si>
  <si>
    <t>22-0234</t>
  </si>
  <si>
    <t>4849 Native Tree Ln</t>
  </si>
  <si>
    <t>22-0286</t>
  </si>
  <si>
    <t>1901 Shimla Ct</t>
  </si>
  <si>
    <t>21-5379</t>
  </si>
  <si>
    <t>10631 Natural Pond Rd</t>
  </si>
  <si>
    <t>22-1988</t>
  </si>
  <si>
    <t>414 Montauk Ct</t>
  </si>
  <si>
    <t>Aggieland Roofing</t>
  </si>
  <si>
    <t>22-1991</t>
  </si>
  <si>
    <t>1000 Cottage Grove Cr</t>
  </si>
  <si>
    <t>Cottage Grove</t>
  </si>
  <si>
    <t>22-2311</t>
  </si>
  <si>
    <t>3609 Southview Cr</t>
  </si>
  <si>
    <t>Southview Terrace</t>
  </si>
  <si>
    <t>Home Depot USA Inc</t>
  </si>
  <si>
    <t>22-2313</t>
  </si>
  <si>
    <t>1009 Alice St</t>
  </si>
  <si>
    <t>Enrique Gomez</t>
  </si>
  <si>
    <t>22-2255</t>
  </si>
  <si>
    <t>3802 Holly Dr</t>
  </si>
  <si>
    <t>The Oaks</t>
  </si>
  <si>
    <t>22-2268</t>
  </si>
  <si>
    <t>106 S Baylor Ave</t>
  </si>
  <si>
    <t>S&amp;B Properties</t>
  </si>
  <si>
    <t>22-1759</t>
  </si>
  <si>
    <t>3205 Cougar Trl #A</t>
  </si>
  <si>
    <t>Westwood Estates</t>
  </si>
  <si>
    <t>RP Services - Builder</t>
  </si>
  <si>
    <t>22-1761</t>
  </si>
  <si>
    <t>3205 Cougar Trl #B</t>
  </si>
  <si>
    <t>22-1762</t>
  </si>
  <si>
    <t>3205 Cougar Trl #C</t>
  </si>
  <si>
    <t>22-1763</t>
  </si>
  <si>
    <t>3205 Cougar Trl #D</t>
  </si>
  <si>
    <t>22-1692</t>
  </si>
  <si>
    <t>3492 Pointe Du Hoc Dr</t>
  </si>
  <si>
    <t>22-1617</t>
  </si>
  <si>
    <t>3496 Pointe Du Hoc Dr</t>
  </si>
  <si>
    <t>22-2310</t>
  </si>
  <si>
    <t>4734 Milagro Lp</t>
  </si>
  <si>
    <t>22-2273</t>
  </si>
  <si>
    <t>6001 Toby Bnd</t>
  </si>
  <si>
    <t>22-2274</t>
  </si>
  <si>
    <t>6005 Toby Bnd</t>
  </si>
  <si>
    <t>22-2276</t>
  </si>
  <si>
    <t>6020 Toby Bnd</t>
  </si>
  <si>
    <t>22-2275</t>
  </si>
  <si>
    <t>6021 Toby Bnd</t>
  </si>
  <si>
    <t>22-2277</t>
  </si>
  <si>
    <t>6028 Toby Bnd</t>
  </si>
  <si>
    <t>22-2270</t>
  </si>
  <si>
    <t>6036 Toby Bnd</t>
  </si>
  <si>
    <t>22-2257</t>
  </si>
  <si>
    <t>3500 Chantilly Path</t>
  </si>
  <si>
    <t>22-2226</t>
  </si>
  <si>
    <t>1022 Venice Dr</t>
  </si>
  <si>
    <t>22-2356</t>
  </si>
  <si>
    <t>3061 Wildflower Dr</t>
  </si>
  <si>
    <t>Russell Construction Co</t>
  </si>
  <si>
    <t>Lactation room</t>
  </si>
  <si>
    <t>Target</t>
  </si>
  <si>
    <t>22-2345</t>
  </si>
  <si>
    <t>1522 Dansby St</t>
  </si>
  <si>
    <t>James</t>
  </si>
  <si>
    <t>Brazos Plmb &amp; Const</t>
  </si>
  <si>
    <t>22-2359</t>
  </si>
  <si>
    <t>4105 Hennepin Ct</t>
  </si>
  <si>
    <t>22-2332</t>
  </si>
  <si>
    <t>4107 Carter Creek Pkwy</t>
  </si>
  <si>
    <t>Tanglewood</t>
  </si>
  <si>
    <t>Extreme Roofing &amp; Const</t>
  </si>
  <si>
    <t>22-2210</t>
  </si>
  <si>
    <t>3114 Peterson Way</t>
  </si>
  <si>
    <t>Malek Service Co</t>
  </si>
  <si>
    <t>22-2219</t>
  </si>
  <si>
    <t>920 Clear Leaf Dr #85</t>
  </si>
  <si>
    <t>21-4639</t>
  </si>
  <si>
    <t>5777 Cerrillos Dr</t>
  </si>
  <si>
    <t>21-5085</t>
  </si>
  <si>
    <t>3148 Brady Ct</t>
  </si>
  <si>
    <t>21-5218</t>
  </si>
  <si>
    <t>5023 Maroon Creek Dr</t>
  </si>
  <si>
    <t>Dewitt Construction Serv</t>
  </si>
  <si>
    <t>21-5088</t>
  </si>
  <si>
    <t>4108 Wabash Ct</t>
  </si>
  <si>
    <t>22-0096</t>
  </si>
  <si>
    <t>3116 Tarleton Ct</t>
  </si>
  <si>
    <t>22-0292</t>
  </si>
  <si>
    <t>4222 Peregrine Way</t>
  </si>
  <si>
    <t>22-0620</t>
  </si>
  <si>
    <t>3125 Brady Ct</t>
  </si>
  <si>
    <t>21-5084</t>
  </si>
  <si>
    <t>3129 Brady Ct</t>
  </si>
  <si>
    <t>21-3518</t>
  </si>
  <si>
    <t>4210 Tuscany Ct</t>
  </si>
  <si>
    <t>Texas Landscape Creations</t>
  </si>
  <si>
    <t>22-2266</t>
  </si>
  <si>
    <t>1300 Kingsgate Dr</t>
  </si>
  <si>
    <t>Edgewater</t>
  </si>
  <si>
    <t>22-2265</t>
  </si>
  <si>
    <t>1302 Kingsgate Dr</t>
  </si>
  <si>
    <t>22-2272</t>
  </si>
  <si>
    <t>1988 Chief St</t>
  </si>
  <si>
    <t>22-2297</t>
  </si>
  <si>
    <t>1986 Chief St</t>
  </si>
  <si>
    <t>22-2287</t>
  </si>
  <si>
    <t>2812 Persimmon Ridge Ct</t>
  </si>
  <si>
    <t>22-2302</t>
  </si>
  <si>
    <t>1970 Lili Cv</t>
  </si>
  <si>
    <t>22-2301</t>
  </si>
  <si>
    <t>1304 Kingsgate Dr</t>
  </si>
  <si>
    <t>22-2307</t>
  </si>
  <si>
    <t>10637 Natural Pond Rd</t>
  </si>
  <si>
    <t>22-2181</t>
  </si>
  <si>
    <t>2915 Captain Ct</t>
  </si>
  <si>
    <t>Pfuntner Custom Homes</t>
  </si>
  <si>
    <t>22-2306</t>
  </si>
  <si>
    <t>10601 Scarlet Peak Ct</t>
  </si>
  <si>
    <t>22-2303</t>
  </si>
  <si>
    <t>4844 Native Tree Ln</t>
  </si>
  <si>
    <t>22-2271</t>
  </si>
  <si>
    <t>6029 Toby Bnd</t>
  </si>
  <si>
    <t>22-2288</t>
  </si>
  <si>
    <t>1112 Clark St</t>
  </si>
  <si>
    <t>Castle Heights</t>
  </si>
  <si>
    <t>My Angel Clean</t>
  </si>
  <si>
    <t>22-2340</t>
  </si>
  <si>
    <t>1815 Wayside Dr</t>
  </si>
  <si>
    <t>Culpepper Manor</t>
  </si>
  <si>
    <t>Renewal by Anderson</t>
  </si>
  <si>
    <t>22-1532</t>
  </si>
  <si>
    <t>105 N Main St #111</t>
  </si>
  <si>
    <t>Taylor Contracting Solutions</t>
  </si>
  <si>
    <t>Renovation - hair salon</t>
  </si>
  <si>
    <t>The Collective Hair Salon</t>
  </si>
  <si>
    <t>22-2373</t>
  </si>
  <si>
    <t>1505 Woodland Dr</t>
  </si>
  <si>
    <t>Woodland Heights</t>
  </si>
  <si>
    <t>Lone Star Roof Systems</t>
  </si>
  <si>
    <t>22-2317</t>
  </si>
  <si>
    <t>2095 Viva Rd</t>
  </si>
  <si>
    <t>22-2321</t>
  </si>
  <si>
    <t>2000 Polmont Dr</t>
  </si>
  <si>
    <t>22-2372</t>
  </si>
  <si>
    <t>303 W 26th St</t>
  </si>
  <si>
    <t>22-2379</t>
  </si>
  <si>
    <t>1512 Bennett St</t>
  </si>
  <si>
    <t>Cloisters</t>
  </si>
  <si>
    <t>22-2377</t>
  </si>
  <si>
    <t>402 N Haswell Dr</t>
  </si>
  <si>
    <t>Toby Brewster Construction</t>
  </si>
  <si>
    <t>21-4103</t>
  </si>
  <si>
    <t>1210 W MLK St</t>
  </si>
  <si>
    <t>22-0283</t>
  </si>
  <si>
    <t>4108 Peregrine Ct</t>
  </si>
  <si>
    <t>Aggieland Turf Pros LLC</t>
  </si>
  <si>
    <t>22-0804</t>
  </si>
  <si>
    <t>3257 Rose Hill Ln</t>
  </si>
  <si>
    <t>22-2216</t>
  </si>
  <si>
    <t>2909 Spector Dr</t>
  </si>
  <si>
    <t>Blackrock Builders</t>
  </si>
  <si>
    <t>22-1605</t>
  </si>
  <si>
    <t>4737 Tiffany Park Cr</t>
  </si>
  <si>
    <t>Rebath of Central Tx</t>
  </si>
  <si>
    <t>22-1382</t>
  </si>
  <si>
    <t>3905 Sioux Cr</t>
  </si>
  <si>
    <t>22-2292</t>
  </si>
  <si>
    <t>2787 N Earl Rudder Fwy</t>
  </si>
  <si>
    <t>Wall illuminated</t>
  </si>
  <si>
    <t>21-4496</t>
  </si>
  <si>
    <t>4347 Fox River Ln</t>
  </si>
  <si>
    <t>22-2194</t>
  </si>
  <si>
    <t>200 S Congress St</t>
  </si>
  <si>
    <t>Kemp Construction</t>
  </si>
  <si>
    <t>Carport conversion</t>
  </si>
  <si>
    <t>Bob Barbier</t>
  </si>
  <si>
    <t>22-2338</t>
  </si>
  <si>
    <t>2000 Kazmeier Plz</t>
  </si>
  <si>
    <t>Greenfield Plaza</t>
  </si>
  <si>
    <t>48 Place LLC</t>
  </si>
  <si>
    <t>22-2316</t>
  </si>
  <si>
    <t>1710 Gray Stone Dr</t>
  </si>
  <si>
    <t>Carriage Hills</t>
  </si>
  <si>
    <t>Orlando Johnson</t>
  </si>
  <si>
    <t>21-5237</t>
  </si>
  <si>
    <t>4333 Fox River Ln</t>
  </si>
  <si>
    <t>22-2402</t>
  </si>
  <si>
    <t>401 Tatum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</si>
</sst>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166" fontId="7" fillId="11" borderId="1" xfId="0" applyNumberFormat="1" applyFont="1" applyFill="1" applyBorder="1" applyAlignment="1">
      <alignment horizontal="left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zoomScaleNormal="100" workbookViewId="0">
      <selection activeCell="B4" sqref="B4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6"/>
      <c r="B1" s="305" t="s">
        <v>15</v>
      </c>
      <c r="C1" s="305"/>
      <c r="D1" s="305"/>
      <c r="E1" s="306"/>
      <c r="F1" s="257"/>
      <c r="G1" s="257"/>
      <c r="H1" s="257"/>
      <c r="I1" s="258"/>
    </row>
    <row r="2" spans="1:17" s="16" customFormat="1" ht="21" customHeight="1" x14ac:dyDescent="0.25">
      <c r="A2" s="303" t="s">
        <v>55</v>
      </c>
      <c r="B2" s="259"/>
      <c r="C2" s="259"/>
      <c r="D2" s="260"/>
      <c r="E2" s="261"/>
      <c r="F2" s="303" t="s">
        <v>56</v>
      </c>
      <c r="G2" s="259"/>
      <c r="H2" s="259"/>
      <c r="I2" s="262"/>
    </row>
    <row r="3" spans="1:17" ht="19.5" customHeight="1" x14ac:dyDescent="0.25">
      <c r="A3" s="263" t="s">
        <v>21</v>
      </c>
      <c r="B3" s="264" t="s">
        <v>32</v>
      </c>
      <c r="C3" s="264" t="s">
        <v>52</v>
      </c>
      <c r="D3" s="264" t="s">
        <v>6</v>
      </c>
      <c r="E3" s="265"/>
      <c r="F3" s="263" t="s">
        <v>21</v>
      </c>
      <c r="G3" s="264" t="s">
        <v>32</v>
      </c>
      <c r="H3" s="264" t="s">
        <v>52</v>
      </c>
      <c r="I3" s="266" t="s">
        <v>6</v>
      </c>
    </row>
    <row r="4" spans="1:17" ht="18" customHeight="1" x14ac:dyDescent="0.2">
      <c r="A4" s="267" t="s">
        <v>48</v>
      </c>
      <c r="B4" s="268">
        <v>82</v>
      </c>
      <c r="C4" s="269"/>
      <c r="D4" s="270">
        <v>17190118</v>
      </c>
      <c r="E4" s="265"/>
      <c r="F4" s="267" t="s">
        <v>48</v>
      </c>
      <c r="G4" s="268">
        <v>81</v>
      </c>
      <c r="H4" s="269"/>
      <c r="I4" s="270">
        <v>15867415</v>
      </c>
    </row>
    <row r="5" spans="1:17" ht="15.75" customHeight="1" x14ac:dyDescent="0.2">
      <c r="A5" s="267" t="s">
        <v>49</v>
      </c>
      <c r="B5" s="268">
        <v>0</v>
      </c>
      <c r="C5" s="269"/>
      <c r="D5" s="270">
        <v>0</v>
      </c>
      <c r="E5" s="265"/>
      <c r="F5" s="267" t="s">
        <v>49</v>
      </c>
      <c r="G5" s="268">
        <v>0</v>
      </c>
      <c r="H5" s="269"/>
      <c r="I5" s="270">
        <v>0</v>
      </c>
    </row>
    <row r="6" spans="1:17" ht="15.75" customHeight="1" x14ac:dyDescent="0.2">
      <c r="A6" s="267" t="s">
        <v>38</v>
      </c>
      <c r="B6" s="268">
        <v>0</v>
      </c>
      <c r="C6" s="269"/>
      <c r="D6" s="270">
        <v>0</v>
      </c>
      <c r="E6" s="265"/>
      <c r="F6" s="267" t="s">
        <v>38</v>
      </c>
      <c r="G6" s="268">
        <v>0</v>
      </c>
      <c r="H6" s="269"/>
      <c r="I6" s="270">
        <v>0</v>
      </c>
    </row>
    <row r="7" spans="1:17" ht="15" customHeight="1" x14ac:dyDescent="0.2">
      <c r="A7" s="267" t="s">
        <v>36</v>
      </c>
      <c r="B7" s="268">
        <v>0</v>
      </c>
      <c r="C7" s="269"/>
      <c r="D7" s="270">
        <v>0</v>
      </c>
      <c r="E7" s="265"/>
      <c r="F7" s="267" t="s">
        <v>36</v>
      </c>
      <c r="G7" s="268">
        <v>0</v>
      </c>
      <c r="H7" s="269"/>
      <c r="I7" s="270">
        <v>0</v>
      </c>
    </row>
    <row r="8" spans="1:17" ht="15" customHeight="1" x14ac:dyDescent="0.2">
      <c r="A8" s="267" t="s">
        <v>37</v>
      </c>
      <c r="B8" s="268">
        <v>0</v>
      </c>
      <c r="C8" s="271"/>
      <c r="D8" s="272">
        <v>0</v>
      </c>
      <c r="E8" s="265"/>
      <c r="F8" s="267" t="s">
        <v>37</v>
      </c>
      <c r="G8" s="268">
        <v>2</v>
      </c>
      <c r="H8" s="271">
        <v>22</v>
      </c>
      <c r="I8" s="272">
        <v>1408000</v>
      </c>
    </row>
    <row r="9" spans="1:17" ht="15" customHeight="1" x14ac:dyDescent="0.2">
      <c r="A9" s="267" t="s">
        <v>23</v>
      </c>
      <c r="B9" s="268">
        <v>88</v>
      </c>
      <c r="C9" s="271"/>
      <c r="D9" s="272">
        <v>1092196</v>
      </c>
      <c r="E9" s="265"/>
      <c r="F9" s="267" t="s">
        <v>23</v>
      </c>
      <c r="G9" s="268">
        <v>247</v>
      </c>
      <c r="H9" s="271"/>
      <c r="I9" s="272">
        <v>2755111</v>
      </c>
    </row>
    <row r="10" spans="1:17" ht="15.75" customHeight="1" x14ac:dyDescent="0.2">
      <c r="A10" s="267" t="s">
        <v>14</v>
      </c>
      <c r="B10" s="268">
        <v>4</v>
      </c>
      <c r="C10" s="271"/>
      <c r="D10" s="272">
        <v>291722</v>
      </c>
      <c r="E10" s="265"/>
      <c r="F10" s="267" t="s">
        <v>14</v>
      </c>
      <c r="G10" s="268">
        <v>1</v>
      </c>
      <c r="H10" s="271"/>
      <c r="I10" s="272">
        <v>43000</v>
      </c>
    </row>
    <row r="11" spans="1:17" ht="15.75" customHeight="1" x14ac:dyDescent="0.2">
      <c r="A11" s="267" t="s">
        <v>10</v>
      </c>
      <c r="B11" s="273">
        <v>2</v>
      </c>
      <c r="C11" s="271"/>
      <c r="D11" s="272">
        <v>0</v>
      </c>
      <c r="E11" s="265"/>
      <c r="F11" s="267" t="s">
        <v>10</v>
      </c>
      <c r="G11" s="273">
        <v>8</v>
      </c>
      <c r="H11" s="271"/>
      <c r="I11" s="272">
        <v>0</v>
      </c>
    </row>
    <row r="12" spans="1:17" ht="15" customHeight="1" x14ac:dyDescent="0.2">
      <c r="A12" s="267" t="s">
        <v>22</v>
      </c>
      <c r="B12" s="268">
        <v>4</v>
      </c>
      <c r="C12" s="271"/>
      <c r="D12" s="272">
        <v>1495520</v>
      </c>
      <c r="E12" s="265"/>
      <c r="F12" s="267" t="s">
        <v>22</v>
      </c>
      <c r="G12" s="268">
        <v>14</v>
      </c>
      <c r="H12" s="271"/>
      <c r="I12" s="272">
        <v>1932479</v>
      </c>
      <c r="Q12" s="24"/>
    </row>
    <row r="13" spans="1:17" ht="15.75" customHeight="1" x14ac:dyDescent="0.2">
      <c r="A13" s="267" t="s">
        <v>39</v>
      </c>
      <c r="B13" s="268">
        <v>19</v>
      </c>
      <c r="C13" s="271"/>
      <c r="D13" s="272">
        <v>4170548</v>
      </c>
      <c r="E13" s="265"/>
      <c r="F13" s="267" t="s">
        <v>39</v>
      </c>
      <c r="G13" s="268">
        <v>37</v>
      </c>
      <c r="H13" s="271"/>
      <c r="I13" s="272">
        <v>2993853</v>
      </c>
    </row>
    <row r="14" spans="1:17" ht="15.75" customHeight="1" x14ac:dyDescent="0.2">
      <c r="A14" s="267" t="s">
        <v>9</v>
      </c>
      <c r="B14" s="268">
        <v>4</v>
      </c>
      <c r="C14" s="271"/>
      <c r="D14" s="272">
        <v>395000</v>
      </c>
      <c r="E14" s="265"/>
      <c r="F14" s="267" t="s">
        <v>9</v>
      </c>
      <c r="G14" s="268">
        <v>4</v>
      </c>
      <c r="H14" s="271"/>
      <c r="I14" s="272">
        <v>216000</v>
      </c>
    </row>
    <row r="15" spans="1:17" ht="15" customHeight="1" x14ac:dyDescent="0.2">
      <c r="A15" s="274" t="s">
        <v>11</v>
      </c>
      <c r="B15" s="275">
        <v>3</v>
      </c>
      <c r="C15" s="276"/>
      <c r="D15" s="277">
        <v>0</v>
      </c>
      <c r="E15" s="265"/>
      <c r="F15" s="274" t="s">
        <v>11</v>
      </c>
      <c r="G15" s="275">
        <v>22</v>
      </c>
      <c r="H15" s="276"/>
      <c r="I15" s="277">
        <v>0</v>
      </c>
    </row>
    <row r="16" spans="1:17" ht="16.5" customHeight="1" x14ac:dyDescent="0.25">
      <c r="A16" s="278" t="s">
        <v>13</v>
      </c>
      <c r="B16" s="279">
        <f>SUM(B4:B15)</f>
        <v>206</v>
      </c>
      <c r="C16" s="298">
        <f>SUM(C4:C15)</f>
        <v>0</v>
      </c>
      <c r="D16" s="280">
        <f>SUM(D4:D15)</f>
        <v>24635104</v>
      </c>
      <c r="E16" s="265"/>
      <c r="F16" s="278" t="s">
        <v>13</v>
      </c>
      <c r="G16" s="279">
        <f>SUM(G4:G15)</f>
        <v>416</v>
      </c>
      <c r="H16" s="281">
        <f>SUM(H4:H15)</f>
        <v>22</v>
      </c>
      <c r="I16" s="282">
        <f>SUM(I4:I15)</f>
        <v>25215858</v>
      </c>
    </row>
    <row r="17" spans="1:11" ht="18.75" customHeight="1" x14ac:dyDescent="0.2">
      <c r="A17" s="283"/>
      <c r="B17" s="284"/>
      <c r="C17" s="284"/>
      <c r="D17" s="284"/>
      <c r="E17" s="265"/>
      <c r="F17" s="284"/>
      <c r="G17" s="284"/>
      <c r="H17" s="284"/>
      <c r="I17" s="285"/>
    </row>
    <row r="18" spans="1:11" ht="18" x14ac:dyDescent="0.25">
      <c r="A18" s="304" t="s">
        <v>58</v>
      </c>
      <c r="B18" s="286"/>
      <c r="C18" s="287"/>
      <c r="D18" s="288"/>
      <c r="E18" s="265"/>
      <c r="F18" s="304" t="s">
        <v>57</v>
      </c>
      <c r="G18" s="286"/>
      <c r="H18" s="287"/>
      <c r="I18" s="289"/>
    </row>
    <row r="19" spans="1:11" ht="21" customHeight="1" x14ac:dyDescent="0.25">
      <c r="A19" s="290" t="s">
        <v>21</v>
      </c>
      <c r="B19" s="291" t="s">
        <v>32</v>
      </c>
      <c r="C19" s="291" t="s">
        <v>52</v>
      </c>
      <c r="D19" s="291" t="s">
        <v>6</v>
      </c>
      <c r="E19" s="261"/>
      <c r="F19" s="290" t="s">
        <v>21</v>
      </c>
      <c r="G19" s="291" t="s">
        <v>32</v>
      </c>
      <c r="H19" s="292"/>
      <c r="I19" s="293" t="s">
        <v>6</v>
      </c>
    </row>
    <row r="20" spans="1:11" ht="17.25" customHeight="1" x14ac:dyDescent="0.2">
      <c r="A20" s="294" t="s">
        <v>48</v>
      </c>
      <c r="B20" s="268">
        <f>B4+498</f>
        <v>580</v>
      </c>
      <c r="C20" s="269"/>
      <c r="D20" s="270">
        <f>D4+99385295</f>
        <v>116575413</v>
      </c>
      <c r="E20" s="265"/>
      <c r="F20" s="294" t="s">
        <v>48</v>
      </c>
      <c r="G20" s="268">
        <v>509</v>
      </c>
      <c r="H20" s="269"/>
      <c r="I20" s="270">
        <v>98360845</v>
      </c>
    </row>
    <row r="21" spans="1:11" ht="15" customHeight="1" x14ac:dyDescent="0.2">
      <c r="A21" s="294" t="s">
        <v>49</v>
      </c>
      <c r="B21" s="268">
        <f>B5+2</f>
        <v>2</v>
      </c>
      <c r="C21" s="269"/>
      <c r="D21" s="270">
        <f>D5+1248505</f>
        <v>1248505</v>
      </c>
      <c r="E21" s="265"/>
      <c r="F21" s="294" t="s">
        <v>49</v>
      </c>
      <c r="G21" s="268">
        <v>26</v>
      </c>
      <c r="H21" s="269"/>
      <c r="I21" s="270">
        <v>3377506</v>
      </c>
    </row>
    <row r="22" spans="1:11" ht="15" customHeight="1" x14ac:dyDescent="0.2">
      <c r="A22" s="294" t="s">
        <v>38</v>
      </c>
      <c r="B22" s="268">
        <f>B6+0</f>
        <v>0</v>
      </c>
      <c r="C22" s="269"/>
      <c r="D22" s="270">
        <f>D6+0</f>
        <v>0</v>
      </c>
      <c r="E22" s="265"/>
      <c r="F22" s="294" t="s">
        <v>38</v>
      </c>
      <c r="G22" s="268">
        <v>0</v>
      </c>
      <c r="H22" s="269"/>
      <c r="I22" s="270">
        <v>0</v>
      </c>
    </row>
    <row r="23" spans="1:11" ht="16.5" customHeight="1" x14ac:dyDescent="0.2">
      <c r="A23" s="294" t="s">
        <v>36</v>
      </c>
      <c r="B23" s="268">
        <f>B7+7</f>
        <v>7</v>
      </c>
      <c r="C23" s="269">
        <v>28</v>
      </c>
      <c r="D23" s="270">
        <f>D7+3261456</f>
        <v>3261456</v>
      </c>
      <c r="E23" s="265"/>
      <c r="F23" s="294" t="s">
        <v>36</v>
      </c>
      <c r="G23" s="268">
        <v>0</v>
      </c>
      <c r="H23" s="269"/>
      <c r="I23" s="270">
        <v>0</v>
      </c>
    </row>
    <row r="24" spans="1:11" ht="17.25" customHeight="1" x14ac:dyDescent="0.2">
      <c r="A24" s="294" t="s">
        <v>37</v>
      </c>
      <c r="B24" s="268">
        <f>B8+9</f>
        <v>9</v>
      </c>
      <c r="C24" s="271">
        <v>75</v>
      </c>
      <c r="D24" s="272">
        <f>D8+9027352</f>
        <v>9027352</v>
      </c>
      <c r="E24" s="265"/>
      <c r="F24" s="294" t="s">
        <v>37</v>
      </c>
      <c r="G24" s="268">
        <v>2</v>
      </c>
      <c r="H24" s="271">
        <v>22</v>
      </c>
      <c r="I24" s="272">
        <v>1408000</v>
      </c>
    </row>
    <row r="25" spans="1:11" ht="17.25" customHeight="1" x14ac:dyDescent="0.2">
      <c r="A25" s="295" t="s">
        <v>23</v>
      </c>
      <c r="B25" s="268">
        <f>B9+303</f>
        <v>391</v>
      </c>
      <c r="C25" s="271"/>
      <c r="D25" s="272">
        <f>D9+7172188</f>
        <v>8264384</v>
      </c>
      <c r="E25" s="296"/>
      <c r="F25" s="295" t="s">
        <v>23</v>
      </c>
      <c r="G25" s="268">
        <v>942</v>
      </c>
      <c r="H25" s="271"/>
      <c r="I25" s="272">
        <v>10236263</v>
      </c>
    </row>
    <row r="26" spans="1:11" ht="16.5" customHeight="1" x14ac:dyDescent="0.2">
      <c r="A26" s="295" t="s">
        <v>14</v>
      </c>
      <c r="B26" s="268">
        <f>B10+12</f>
        <v>16</v>
      </c>
      <c r="C26" s="271"/>
      <c r="D26" s="272">
        <f>D10+923900</f>
        <v>1215622</v>
      </c>
      <c r="E26" s="296"/>
      <c r="F26" s="295" t="s">
        <v>14</v>
      </c>
      <c r="G26" s="268">
        <v>20</v>
      </c>
      <c r="H26" s="271"/>
      <c r="I26" s="272">
        <v>1057049</v>
      </c>
    </row>
    <row r="27" spans="1:11" ht="15" customHeight="1" x14ac:dyDescent="0.2">
      <c r="A27" s="295" t="s">
        <v>10</v>
      </c>
      <c r="B27" s="273">
        <f>B11+38</f>
        <v>40</v>
      </c>
      <c r="C27" s="271"/>
      <c r="D27" s="272">
        <f>D11+0</f>
        <v>0</v>
      </c>
      <c r="E27" s="296"/>
      <c r="F27" s="295" t="s">
        <v>10</v>
      </c>
      <c r="G27" s="273">
        <v>47</v>
      </c>
      <c r="H27" s="271"/>
      <c r="I27" s="272">
        <v>0</v>
      </c>
      <c r="K27" s="15"/>
    </row>
    <row r="28" spans="1:11" ht="16.5" customHeight="1" x14ac:dyDescent="0.2">
      <c r="A28" s="295" t="s">
        <v>22</v>
      </c>
      <c r="B28" s="268">
        <f>B12+38</f>
        <v>42</v>
      </c>
      <c r="C28" s="271"/>
      <c r="D28" s="272">
        <f>D12+41632126</f>
        <v>43127646</v>
      </c>
      <c r="E28" s="296"/>
      <c r="F28" s="295" t="s">
        <v>22</v>
      </c>
      <c r="G28" s="268">
        <v>68</v>
      </c>
      <c r="H28" s="271"/>
      <c r="I28" s="272">
        <v>60086768</v>
      </c>
    </row>
    <row r="29" spans="1:11" ht="16.5" customHeight="1" x14ac:dyDescent="0.2">
      <c r="A29" s="295" t="s">
        <v>39</v>
      </c>
      <c r="B29" s="268">
        <f>B13+91</f>
        <v>110</v>
      </c>
      <c r="C29" s="271"/>
      <c r="D29" s="272">
        <f>D13+27790608</f>
        <v>31961156</v>
      </c>
      <c r="E29" s="296"/>
      <c r="F29" s="295" t="s">
        <v>39</v>
      </c>
      <c r="G29" s="268">
        <v>137</v>
      </c>
      <c r="H29" s="271"/>
      <c r="I29" s="272">
        <v>22661559</v>
      </c>
    </row>
    <row r="30" spans="1:11" ht="15.75" customHeight="1" x14ac:dyDescent="0.2">
      <c r="A30" s="294" t="s">
        <v>9</v>
      </c>
      <c r="B30" s="268">
        <f>B14+20</f>
        <v>24</v>
      </c>
      <c r="C30" s="271"/>
      <c r="D30" s="272">
        <f>D14+1257450</f>
        <v>1652450</v>
      </c>
      <c r="E30" s="265"/>
      <c r="F30" s="294" t="s">
        <v>9</v>
      </c>
      <c r="G30" s="268">
        <v>28</v>
      </c>
      <c r="H30" s="271"/>
      <c r="I30" s="272">
        <v>1649135</v>
      </c>
    </row>
    <row r="31" spans="1:11" ht="16.5" customHeight="1" x14ac:dyDescent="0.2">
      <c r="A31" s="294" t="s">
        <v>11</v>
      </c>
      <c r="B31" s="275">
        <f>B15+53</f>
        <v>56</v>
      </c>
      <c r="C31" s="276"/>
      <c r="D31" s="277">
        <f>D15+0</f>
        <v>0</v>
      </c>
      <c r="E31" s="265"/>
      <c r="F31" s="294" t="s">
        <v>11</v>
      </c>
      <c r="G31" s="275">
        <v>97</v>
      </c>
      <c r="H31" s="276"/>
      <c r="I31" s="277">
        <v>0</v>
      </c>
    </row>
    <row r="32" spans="1:11" ht="15.75" customHeight="1" x14ac:dyDescent="0.25">
      <c r="A32" s="278" t="s">
        <v>13</v>
      </c>
      <c r="B32" s="297">
        <f>SUM(B20:B31)</f>
        <v>1277</v>
      </c>
      <c r="C32" s="298">
        <f>SUM(C20:C31)</f>
        <v>103</v>
      </c>
      <c r="D32" s="299">
        <f>SUM(D20:D31)</f>
        <v>216333984</v>
      </c>
      <c r="E32" s="300"/>
      <c r="F32" s="278" t="s">
        <v>13</v>
      </c>
      <c r="G32" s="301">
        <f>SUM(G20:G31)</f>
        <v>1876</v>
      </c>
      <c r="H32" s="281">
        <f>SUM(H20:H31)</f>
        <v>22</v>
      </c>
      <c r="I32" s="302">
        <f>SUM(I20:I31)</f>
        <v>198837125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11"/>
      <c r="D34" s="14"/>
    </row>
    <row r="35" spans="2:4" x14ac:dyDescent="0.2">
      <c r="C35" s="311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6"/>
  <sheetViews>
    <sheetView zoomScale="115" zoomScaleNormal="115" workbookViewId="0">
      <selection activeCell="C36" sqref="C36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7" t="s">
        <v>50</v>
      </c>
      <c r="B1" s="328"/>
      <c r="C1" s="328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323">
        <v>44707</v>
      </c>
      <c r="B3" s="71" t="s">
        <v>101</v>
      </c>
      <c r="C3" s="72" t="s">
        <v>102</v>
      </c>
      <c r="D3" s="249" t="s">
        <v>104</v>
      </c>
      <c r="E3" s="202">
        <v>1</v>
      </c>
      <c r="F3" s="203">
        <v>1</v>
      </c>
      <c r="G3" s="203">
        <v>2</v>
      </c>
      <c r="H3" s="212" t="s">
        <v>103</v>
      </c>
      <c r="I3" s="83">
        <v>1</v>
      </c>
      <c r="J3" s="75">
        <v>1573</v>
      </c>
      <c r="K3" s="100">
        <v>463</v>
      </c>
      <c r="L3" s="165">
        <v>134376</v>
      </c>
      <c r="M3" s="2"/>
    </row>
    <row r="4" spans="1:21" ht="15" customHeight="1" x14ac:dyDescent="0.2">
      <c r="A4" s="166">
        <v>44713</v>
      </c>
      <c r="B4" s="71" t="s">
        <v>59</v>
      </c>
      <c r="C4" s="72" t="s">
        <v>60</v>
      </c>
      <c r="D4" s="249" t="s">
        <v>61</v>
      </c>
      <c r="E4" s="202"/>
      <c r="F4" s="203"/>
      <c r="G4" s="203"/>
      <c r="H4" s="212" t="s">
        <v>62</v>
      </c>
      <c r="I4" s="83">
        <v>1</v>
      </c>
      <c r="J4" s="75">
        <v>2316</v>
      </c>
      <c r="K4" s="100">
        <v>819</v>
      </c>
      <c r="L4" s="165">
        <v>150540</v>
      </c>
    </row>
    <row r="5" spans="1:21" ht="15" customHeight="1" x14ac:dyDescent="0.2">
      <c r="A5" s="210">
        <v>44713</v>
      </c>
      <c r="B5" s="211" t="s">
        <v>142</v>
      </c>
      <c r="C5" s="212" t="s">
        <v>143</v>
      </c>
      <c r="D5" s="212" t="s">
        <v>144</v>
      </c>
      <c r="E5" s="202" t="s">
        <v>145</v>
      </c>
      <c r="F5" s="237">
        <v>1</v>
      </c>
      <c r="G5" s="237">
        <v>15</v>
      </c>
      <c r="H5" s="212" t="s">
        <v>146</v>
      </c>
      <c r="I5" s="81">
        <v>1</v>
      </c>
      <c r="J5" s="238">
        <v>2555</v>
      </c>
      <c r="K5" s="239">
        <v>300</v>
      </c>
      <c r="L5" s="165">
        <v>271755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320">
        <v>44714</v>
      </c>
      <c r="B6" s="71" t="s">
        <v>147</v>
      </c>
      <c r="C6" s="72" t="s">
        <v>148</v>
      </c>
      <c r="D6" s="72" t="s">
        <v>149</v>
      </c>
      <c r="E6" s="202" t="s">
        <v>150</v>
      </c>
      <c r="F6" s="207">
        <v>15</v>
      </c>
      <c r="G6" s="72">
        <v>3</v>
      </c>
      <c r="H6" s="72" t="s">
        <v>151</v>
      </c>
      <c r="I6" s="83">
        <v>1</v>
      </c>
      <c r="J6" s="208">
        <v>1906</v>
      </c>
      <c r="K6" s="100">
        <v>644</v>
      </c>
      <c r="L6" s="165">
        <v>215000</v>
      </c>
    </row>
    <row r="7" spans="1:21" ht="15" customHeight="1" x14ac:dyDescent="0.2">
      <c r="A7" s="210">
        <v>44714</v>
      </c>
      <c r="B7" s="211" t="s">
        <v>152</v>
      </c>
      <c r="C7" s="212" t="s">
        <v>153</v>
      </c>
      <c r="D7" s="212" t="s">
        <v>154</v>
      </c>
      <c r="E7" s="202">
        <v>24</v>
      </c>
      <c r="F7" s="237">
        <v>24</v>
      </c>
      <c r="G7" s="237">
        <v>28</v>
      </c>
      <c r="H7" s="212" t="s">
        <v>155</v>
      </c>
      <c r="I7" s="81">
        <v>1</v>
      </c>
      <c r="J7" s="238">
        <v>2150</v>
      </c>
      <c r="K7" s="239">
        <v>722</v>
      </c>
      <c r="L7" s="165">
        <v>189552</v>
      </c>
    </row>
    <row r="8" spans="1:21" ht="15" customHeight="1" x14ac:dyDescent="0.2">
      <c r="A8" s="210">
        <v>44715</v>
      </c>
      <c r="B8" s="211" t="s">
        <v>138</v>
      </c>
      <c r="C8" s="212" t="s">
        <v>139</v>
      </c>
      <c r="D8" s="212" t="s">
        <v>140</v>
      </c>
      <c r="E8" s="202">
        <v>3</v>
      </c>
      <c r="F8" s="237">
        <v>3</v>
      </c>
      <c r="G8" s="237">
        <v>11</v>
      </c>
      <c r="H8" s="212" t="s">
        <v>141</v>
      </c>
      <c r="I8" s="81">
        <v>1</v>
      </c>
      <c r="J8" s="238">
        <v>1947</v>
      </c>
      <c r="K8" s="239">
        <v>567</v>
      </c>
      <c r="L8" s="165">
        <v>205000</v>
      </c>
      <c r="M8" s="2"/>
    </row>
    <row r="9" spans="1:21" ht="15" customHeight="1" x14ac:dyDescent="0.2">
      <c r="A9" s="210">
        <v>44718</v>
      </c>
      <c r="B9" s="211" t="s">
        <v>266</v>
      </c>
      <c r="C9" s="212" t="s">
        <v>267</v>
      </c>
      <c r="D9" s="212" t="s">
        <v>144</v>
      </c>
      <c r="E9" s="202">
        <v>2</v>
      </c>
      <c r="F9" s="237">
        <v>26</v>
      </c>
      <c r="G9" s="237">
        <v>25</v>
      </c>
      <c r="H9" s="212" t="s">
        <v>268</v>
      </c>
      <c r="I9" s="81">
        <v>1</v>
      </c>
      <c r="J9" s="238">
        <v>2099</v>
      </c>
      <c r="K9" s="239">
        <v>639</v>
      </c>
      <c r="L9" s="165">
        <v>225000</v>
      </c>
      <c r="M9" s="2"/>
      <c r="N9" s="2"/>
    </row>
    <row r="10" spans="1:21" ht="15" customHeight="1" x14ac:dyDescent="0.2">
      <c r="A10" s="210">
        <v>44719</v>
      </c>
      <c r="B10" s="211" t="s">
        <v>236</v>
      </c>
      <c r="C10" s="212" t="s">
        <v>237</v>
      </c>
      <c r="D10" s="212" t="s">
        <v>61</v>
      </c>
      <c r="E10" s="202">
        <v>11</v>
      </c>
      <c r="F10" s="237">
        <v>2</v>
      </c>
      <c r="G10" s="237">
        <v>1</v>
      </c>
      <c r="H10" s="212" t="s">
        <v>238</v>
      </c>
      <c r="I10" s="81">
        <v>1</v>
      </c>
      <c r="J10" s="238">
        <v>3665</v>
      </c>
      <c r="K10" s="239">
        <v>1504</v>
      </c>
      <c r="L10" s="165">
        <v>500000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166">
        <v>44719</v>
      </c>
      <c r="B11" s="71" t="s">
        <v>243</v>
      </c>
      <c r="C11" s="72" t="s">
        <v>244</v>
      </c>
      <c r="D11" s="72" t="s">
        <v>245</v>
      </c>
      <c r="E11" s="202" t="s">
        <v>246</v>
      </c>
      <c r="F11" s="203">
        <v>3</v>
      </c>
      <c r="G11" s="203">
        <v>6</v>
      </c>
      <c r="H11" s="212" t="s">
        <v>247</v>
      </c>
      <c r="I11" s="83">
        <v>1</v>
      </c>
      <c r="J11" s="208">
        <v>1443</v>
      </c>
      <c r="K11" s="100">
        <v>413</v>
      </c>
      <c r="L11" s="165">
        <v>133704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10">
        <v>44719</v>
      </c>
      <c r="B12" s="211" t="s">
        <v>248</v>
      </c>
      <c r="C12" s="212" t="s">
        <v>249</v>
      </c>
      <c r="D12" s="212" t="s">
        <v>250</v>
      </c>
      <c r="E12" s="202">
        <v>13</v>
      </c>
      <c r="F12" s="237">
        <v>4</v>
      </c>
      <c r="G12" s="237">
        <v>5</v>
      </c>
      <c r="H12" s="212" t="s">
        <v>251</v>
      </c>
      <c r="I12" s="81">
        <v>1</v>
      </c>
      <c r="J12" s="238">
        <v>3985</v>
      </c>
      <c r="K12" s="239">
        <v>1322</v>
      </c>
      <c r="L12" s="165">
        <v>700000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10">
        <v>44719</v>
      </c>
      <c r="B13" s="211" t="s">
        <v>252</v>
      </c>
      <c r="C13" s="212" t="s">
        <v>253</v>
      </c>
      <c r="D13" s="212" t="s">
        <v>140</v>
      </c>
      <c r="E13" s="202">
        <v>3</v>
      </c>
      <c r="F13" s="237">
        <v>4</v>
      </c>
      <c r="G13" s="237">
        <v>11</v>
      </c>
      <c r="H13" s="212" t="s">
        <v>141</v>
      </c>
      <c r="I13" s="81">
        <v>1</v>
      </c>
      <c r="J13" s="238">
        <v>2246</v>
      </c>
      <c r="K13" s="239">
        <v>563</v>
      </c>
      <c r="L13" s="165">
        <v>211000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10">
        <v>44719</v>
      </c>
      <c r="B14" s="211" t="s">
        <v>254</v>
      </c>
      <c r="C14" s="212" t="s">
        <v>255</v>
      </c>
      <c r="D14" s="212" t="s">
        <v>140</v>
      </c>
      <c r="E14" s="202">
        <v>3</v>
      </c>
      <c r="F14" s="237">
        <v>5</v>
      </c>
      <c r="G14" s="237">
        <v>11</v>
      </c>
      <c r="H14" s="212" t="s">
        <v>141</v>
      </c>
      <c r="I14" s="81">
        <v>1</v>
      </c>
      <c r="J14" s="238">
        <v>1830</v>
      </c>
      <c r="K14" s="239">
        <v>632</v>
      </c>
      <c r="L14" s="165">
        <v>192000</v>
      </c>
      <c r="M14" s="2"/>
      <c r="O14" s="2"/>
      <c r="P14" s="2"/>
      <c r="Q14" s="2"/>
      <c r="R14" s="2"/>
      <c r="S14" s="2"/>
    </row>
    <row r="15" spans="1:21" ht="15" customHeight="1" x14ac:dyDescent="0.2">
      <c r="A15" s="166">
        <v>44719</v>
      </c>
      <c r="B15" s="71" t="s">
        <v>256</v>
      </c>
      <c r="C15" s="72" t="s">
        <v>257</v>
      </c>
      <c r="D15" s="72" t="s">
        <v>140</v>
      </c>
      <c r="E15" s="202">
        <v>3</v>
      </c>
      <c r="F15" s="203">
        <v>6</v>
      </c>
      <c r="G15" s="203">
        <v>11</v>
      </c>
      <c r="H15" s="72" t="s">
        <v>141</v>
      </c>
      <c r="I15" s="83">
        <v>1</v>
      </c>
      <c r="J15" s="208">
        <v>1849</v>
      </c>
      <c r="K15" s="100">
        <v>521</v>
      </c>
      <c r="L15" s="165">
        <v>191000</v>
      </c>
      <c r="M15" s="2"/>
      <c r="N15" s="2"/>
    </row>
    <row r="16" spans="1:21" ht="15" customHeight="1" x14ac:dyDescent="0.2">
      <c r="A16" s="320">
        <v>44719</v>
      </c>
      <c r="B16" s="71" t="s">
        <v>258</v>
      </c>
      <c r="C16" s="72" t="s">
        <v>259</v>
      </c>
      <c r="D16" s="72" t="s">
        <v>260</v>
      </c>
      <c r="E16" s="202">
        <v>2</v>
      </c>
      <c r="F16" s="207">
        <v>1</v>
      </c>
      <c r="G16" s="72">
        <v>17</v>
      </c>
      <c r="H16" s="72" t="s">
        <v>261</v>
      </c>
      <c r="I16" s="83">
        <v>1</v>
      </c>
      <c r="J16" s="208">
        <v>1529</v>
      </c>
      <c r="K16" s="100">
        <v>359</v>
      </c>
      <c r="L16" s="165">
        <v>72000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320">
        <v>44719</v>
      </c>
      <c r="B17" s="71" t="s">
        <v>262</v>
      </c>
      <c r="C17" s="72" t="s">
        <v>263</v>
      </c>
      <c r="D17" s="72" t="s">
        <v>264</v>
      </c>
      <c r="E17" s="202">
        <v>3</v>
      </c>
      <c r="F17" s="207">
        <v>7</v>
      </c>
      <c r="G17" s="72">
        <v>8</v>
      </c>
      <c r="H17" s="72" t="s">
        <v>265</v>
      </c>
      <c r="I17" s="83">
        <v>1</v>
      </c>
      <c r="J17" s="208">
        <v>1530</v>
      </c>
      <c r="K17" s="100">
        <v>133</v>
      </c>
      <c r="L17" s="165">
        <v>140000</v>
      </c>
      <c r="N17" s="2"/>
    </row>
    <row r="18" spans="1:21" ht="15" customHeight="1" x14ac:dyDescent="0.2">
      <c r="A18" s="210">
        <v>44720</v>
      </c>
      <c r="B18" s="211" t="s">
        <v>239</v>
      </c>
      <c r="C18" s="212" t="s">
        <v>240</v>
      </c>
      <c r="D18" s="212" t="s">
        <v>241</v>
      </c>
      <c r="E18" s="202">
        <v>4</v>
      </c>
      <c r="F18" s="237">
        <v>27</v>
      </c>
      <c r="G18" s="237">
        <v>8</v>
      </c>
      <c r="H18" s="212" t="s">
        <v>242</v>
      </c>
      <c r="I18" s="81">
        <v>1</v>
      </c>
      <c r="J18" s="238">
        <v>1521</v>
      </c>
      <c r="K18" s="239">
        <v>595</v>
      </c>
      <c r="L18" s="165">
        <v>139656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10">
        <v>44720</v>
      </c>
      <c r="B19" s="211" t="s">
        <v>295</v>
      </c>
      <c r="C19" s="212" t="s">
        <v>296</v>
      </c>
      <c r="D19" s="212" t="s">
        <v>297</v>
      </c>
      <c r="E19" s="202">
        <v>2</v>
      </c>
      <c r="F19" s="237">
        <v>21</v>
      </c>
      <c r="G19" s="237">
        <v>9</v>
      </c>
      <c r="H19" s="212" t="s">
        <v>141</v>
      </c>
      <c r="I19" s="81">
        <v>1</v>
      </c>
      <c r="J19" s="238">
        <v>2628</v>
      </c>
      <c r="K19" s="239">
        <v>464</v>
      </c>
      <c r="L19" s="165">
        <v>226000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10">
        <v>44720</v>
      </c>
      <c r="B20" s="211" t="s">
        <v>298</v>
      </c>
      <c r="C20" s="212" t="s">
        <v>299</v>
      </c>
      <c r="D20" s="212" t="s">
        <v>297</v>
      </c>
      <c r="E20" s="202">
        <v>2</v>
      </c>
      <c r="F20" s="237">
        <v>19</v>
      </c>
      <c r="G20" s="237">
        <v>9</v>
      </c>
      <c r="H20" s="212" t="s">
        <v>141</v>
      </c>
      <c r="I20" s="81">
        <v>1</v>
      </c>
      <c r="J20" s="238">
        <v>1523</v>
      </c>
      <c r="K20" s="239">
        <v>574</v>
      </c>
      <c r="L20" s="165">
        <v>195000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10">
        <v>44720</v>
      </c>
      <c r="B21" s="211" t="s">
        <v>300</v>
      </c>
      <c r="C21" s="212" t="s">
        <v>301</v>
      </c>
      <c r="D21" s="212" t="s">
        <v>297</v>
      </c>
      <c r="E21" s="202">
        <v>2</v>
      </c>
      <c r="F21" s="237">
        <v>22</v>
      </c>
      <c r="G21" s="237">
        <v>9</v>
      </c>
      <c r="H21" s="212" t="s">
        <v>141</v>
      </c>
      <c r="I21" s="81">
        <v>1</v>
      </c>
      <c r="J21" s="238">
        <v>1523</v>
      </c>
      <c r="K21" s="239">
        <v>574</v>
      </c>
      <c r="L21" s="165">
        <v>195000</v>
      </c>
      <c r="M21" s="1"/>
      <c r="N21" s="1"/>
    </row>
    <row r="22" spans="1:21" s="2" customFormat="1" ht="15" customHeight="1" x14ac:dyDescent="0.2">
      <c r="A22" s="210">
        <v>44720</v>
      </c>
      <c r="B22" s="211" t="s">
        <v>302</v>
      </c>
      <c r="C22" s="212" t="s">
        <v>303</v>
      </c>
      <c r="D22" s="212" t="s">
        <v>297</v>
      </c>
      <c r="E22" s="202">
        <v>2</v>
      </c>
      <c r="F22" s="237">
        <v>20</v>
      </c>
      <c r="G22" s="237">
        <v>9</v>
      </c>
      <c r="H22" s="212" t="s">
        <v>141</v>
      </c>
      <c r="I22" s="81">
        <v>1</v>
      </c>
      <c r="J22" s="238">
        <v>1307</v>
      </c>
      <c r="K22" s="239">
        <v>530</v>
      </c>
      <c r="L22" s="165">
        <v>184000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166">
        <v>44720</v>
      </c>
      <c r="B23" s="71" t="s">
        <v>306</v>
      </c>
      <c r="C23" s="72" t="s">
        <v>307</v>
      </c>
      <c r="D23" s="72" t="s">
        <v>154</v>
      </c>
      <c r="E23" s="202" t="s">
        <v>308</v>
      </c>
      <c r="F23" s="203">
        <v>30</v>
      </c>
      <c r="G23" s="203">
        <v>28</v>
      </c>
      <c r="H23" s="212" t="s">
        <v>146</v>
      </c>
      <c r="I23" s="83">
        <v>1</v>
      </c>
      <c r="J23" s="208">
        <v>2350</v>
      </c>
      <c r="K23" s="100">
        <v>684</v>
      </c>
      <c r="L23" s="165">
        <v>245835</v>
      </c>
    </row>
    <row r="24" spans="1:21" s="2" customFormat="1" ht="15" customHeight="1" x14ac:dyDescent="0.2">
      <c r="A24" s="210">
        <v>44721</v>
      </c>
      <c r="B24" s="211" t="s">
        <v>304</v>
      </c>
      <c r="C24" s="212" t="s">
        <v>305</v>
      </c>
      <c r="D24" s="212" t="s">
        <v>297</v>
      </c>
      <c r="E24" s="202">
        <v>2</v>
      </c>
      <c r="F24" s="237">
        <v>23</v>
      </c>
      <c r="G24" s="237">
        <v>9</v>
      </c>
      <c r="H24" s="212" t="s">
        <v>141</v>
      </c>
      <c r="I24" s="81">
        <v>1</v>
      </c>
      <c r="J24" s="238">
        <v>2125</v>
      </c>
      <c r="K24" s="239">
        <v>533</v>
      </c>
      <c r="L24" s="165">
        <v>175428</v>
      </c>
      <c r="M24" s="1"/>
    </row>
    <row r="25" spans="1:21" s="2" customFormat="1" ht="15" customHeight="1" x14ac:dyDescent="0.2">
      <c r="A25" s="166">
        <v>44722</v>
      </c>
      <c r="B25" s="71" t="s">
        <v>312</v>
      </c>
      <c r="C25" s="72" t="s">
        <v>313</v>
      </c>
      <c r="D25" s="72" t="s">
        <v>297</v>
      </c>
      <c r="E25" s="202">
        <v>2</v>
      </c>
      <c r="F25" s="203">
        <v>25</v>
      </c>
      <c r="G25" s="203">
        <v>9</v>
      </c>
      <c r="H25" s="72" t="s">
        <v>141</v>
      </c>
      <c r="I25" s="83">
        <v>1</v>
      </c>
      <c r="J25" s="208">
        <v>2246</v>
      </c>
      <c r="K25" s="100">
        <v>427</v>
      </c>
      <c r="L25" s="165">
        <v>211000</v>
      </c>
    </row>
    <row r="26" spans="1:21" s="2" customFormat="1" ht="15" customHeight="1" x14ac:dyDescent="0.2">
      <c r="A26" s="210">
        <v>44722</v>
      </c>
      <c r="B26" s="211" t="s">
        <v>314</v>
      </c>
      <c r="C26" s="212" t="s">
        <v>315</v>
      </c>
      <c r="D26" s="212" t="s">
        <v>297</v>
      </c>
      <c r="E26" s="202">
        <v>2</v>
      </c>
      <c r="F26" s="237">
        <v>24</v>
      </c>
      <c r="G26" s="237">
        <v>9</v>
      </c>
      <c r="H26" s="212" t="s">
        <v>141</v>
      </c>
      <c r="I26" s="81">
        <v>1</v>
      </c>
      <c r="J26" s="238">
        <v>1307</v>
      </c>
      <c r="K26" s="239">
        <v>530</v>
      </c>
      <c r="L26" s="165">
        <v>184000</v>
      </c>
    </row>
    <row r="27" spans="1:21" s="2" customFormat="1" ht="15" customHeight="1" x14ac:dyDescent="0.2">
      <c r="A27" s="210">
        <v>44722</v>
      </c>
      <c r="B27" s="211" t="s">
        <v>316</v>
      </c>
      <c r="C27" s="212" t="s">
        <v>317</v>
      </c>
      <c r="D27" s="212" t="s">
        <v>297</v>
      </c>
      <c r="E27" s="202">
        <v>2</v>
      </c>
      <c r="F27" s="237">
        <v>18</v>
      </c>
      <c r="G27" s="237">
        <v>9</v>
      </c>
      <c r="H27" s="212" t="s">
        <v>141</v>
      </c>
      <c r="I27" s="81">
        <v>1</v>
      </c>
      <c r="J27" s="238">
        <v>2628</v>
      </c>
      <c r="K27" s="239">
        <v>416</v>
      </c>
      <c r="L27" s="165">
        <v>200904</v>
      </c>
    </row>
    <row r="28" spans="1:21" s="2" customFormat="1" ht="15" customHeight="1" x14ac:dyDescent="0.2">
      <c r="A28" s="210">
        <v>44722</v>
      </c>
      <c r="B28" s="211" t="s">
        <v>318</v>
      </c>
      <c r="C28" s="212" t="s">
        <v>319</v>
      </c>
      <c r="D28" s="212" t="s">
        <v>297</v>
      </c>
      <c r="E28" s="202">
        <v>2</v>
      </c>
      <c r="F28" s="237">
        <v>15</v>
      </c>
      <c r="G28" s="237">
        <v>4</v>
      </c>
      <c r="H28" s="212" t="s">
        <v>141</v>
      </c>
      <c r="I28" s="81">
        <v>1</v>
      </c>
      <c r="J28" s="238">
        <v>1523</v>
      </c>
      <c r="K28" s="239">
        <v>574</v>
      </c>
      <c r="L28" s="165">
        <v>205000</v>
      </c>
      <c r="M28" s="1"/>
      <c r="N28" s="1"/>
    </row>
    <row r="29" spans="1:21" s="2" customFormat="1" ht="15" customHeight="1" x14ac:dyDescent="0.2">
      <c r="A29" s="166">
        <v>44722</v>
      </c>
      <c r="B29" s="71" t="s">
        <v>320</v>
      </c>
      <c r="C29" s="72" t="s">
        <v>321</v>
      </c>
      <c r="D29" s="72" t="s">
        <v>297</v>
      </c>
      <c r="E29" s="202">
        <v>2</v>
      </c>
      <c r="F29" s="203">
        <v>17</v>
      </c>
      <c r="G29" s="203">
        <v>9</v>
      </c>
      <c r="H29" s="212" t="s">
        <v>141</v>
      </c>
      <c r="I29" s="83">
        <v>1</v>
      </c>
      <c r="J29" s="208">
        <v>1849</v>
      </c>
      <c r="K29" s="100">
        <v>415</v>
      </c>
      <c r="L29" s="204">
        <v>209000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210">
        <v>44722</v>
      </c>
      <c r="B30" s="211" t="s">
        <v>322</v>
      </c>
      <c r="C30" s="212" t="s">
        <v>323</v>
      </c>
      <c r="D30" s="212" t="s">
        <v>297</v>
      </c>
      <c r="E30" s="202">
        <v>2</v>
      </c>
      <c r="F30" s="237">
        <v>14</v>
      </c>
      <c r="G30" s="237">
        <v>4</v>
      </c>
      <c r="H30" s="212" t="s">
        <v>141</v>
      </c>
      <c r="I30" s="81">
        <v>1</v>
      </c>
      <c r="J30" s="238">
        <v>2125</v>
      </c>
      <c r="K30" s="239">
        <v>544</v>
      </c>
      <c r="L30" s="165">
        <v>215000</v>
      </c>
    </row>
    <row r="31" spans="1:21" s="2" customFormat="1" ht="15" customHeight="1" x14ac:dyDescent="0.2">
      <c r="A31" s="210">
        <v>44722</v>
      </c>
      <c r="B31" s="211" t="s">
        <v>484</v>
      </c>
      <c r="C31" s="212" t="s">
        <v>485</v>
      </c>
      <c r="D31" s="212" t="s">
        <v>196</v>
      </c>
      <c r="E31" s="202"/>
      <c r="F31" s="237">
        <v>6</v>
      </c>
      <c r="G31" s="237">
        <v>211</v>
      </c>
      <c r="H31" s="212" t="s">
        <v>486</v>
      </c>
      <c r="I31" s="81">
        <v>1</v>
      </c>
      <c r="J31" s="238">
        <v>1400</v>
      </c>
      <c r="K31" s="239">
        <v>22</v>
      </c>
      <c r="L31" s="165">
        <v>150000</v>
      </c>
    </row>
    <row r="32" spans="1:21" s="2" customFormat="1" ht="14.25" customHeight="1" x14ac:dyDescent="0.2">
      <c r="A32" s="210">
        <v>44725</v>
      </c>
      <c r="B32" s="211" t="s">
        <v>515</v>
      </c>
      <c r="C32" s="212" t="s">
        <v>516</v>
      </c>
      <c r="D32" s="250" t="s">
        <v>517</v>
      </c>
      <c r="E32" s="202"/>
      <c r="F32" s="237" t="s">
        <v>518</v>
      </c>
      <c r="G32" s="237">
        <v>10</v>
      </c>
      <c r="H32" s="212" t="s">
        <v>519</v>
      </c>
      <c r="I32" s="81">
        <v>1</v>
      </c>
      <c r="J32" s="238">
        <v>2210</v>
      </c>
      <c r="K32" s="239">
        <v>160</v>
      </c>
      <c r="L32" s="165">
        <v>180000</v>
      </c>
    </row>
    <row r="33" spans="1:12" s="2" customFormat="1" ht="14.25" customHeight="1" x14ac:dyDescent="0.2">
      <c r="A33" s="210">
        <v>44726</v>
      </c>
      <c r="B33" s="211" t="s">
        <v>487</v>
      </c>
      <c r="C33" s="212" t="s">
        <v>488</v>
      </c>
      <c r="D33" s="212" t="s">
        <v>61</v>
      </c>
      <c r="E33" s="202">
        <v>5</v>
      </c>
      <c r="F33" s="237">
        <v>19</v>
      </c>
      <c r="G33" s="237">
        <v>1</v>
      </c>
      <c r="H33" s="212" t="s">
        <v>489</v>
      </c>
      <c r="I33" s="81">
        <v>1</v>
      </c>
      <c r="J33" s="238">
        <v>8240</v>
      </c>
      <c r="K33" s="239">
        <v>1024</v>
      </c>
      <c r="L33" s="165">
        <v>2250000</v>
      </c>
    </row>
    <row r="34" spans="1:12" s="2" customFormat="1" ht="14.25" customHeight="1" x14ac:dyDescent="0.2">
      <c r="A34" s="210">
        <v>44726</v>
      </c>
      <c r="B34" s="211" t="s">
        <v>520</v>
      </c>
      <c r="C34" s="212" t="s">
        <v>521</v>
      </c>
      <c r="D34" s="212" t="s">
        <v>241</v>
      </c>
      <c r="E34" s="202">
        <v>4</v>
      </c>
      <c r="F34" s="237">
        <v>26</v>
      </c>
      <c r="G34" s="237">
        <v>8</v>
      </c>
      <c r="H34" s="212" t="s">
        <v>522</v>
      </c>
      <c r="I34" s="81">
        <v>1</v>
      </c>
      <c r="J34" s="238">
        <v>2065</v>
      </c>
      <c r="K34" s="239">
        <v>517</v>
      </c>
      <c r="L34" s="165">
        <v>209142</v>
      </c>
    </row>
    <row r="35" spans="1:12" s="2" customFormat="1" ht="14.25" customHeight="1" x14ac:dyDescent="0.2">
      <c r="A35" s="210">
        <v>44727</v>
      </c>
      <c r="B35" s="211" t="s">
        <v>482</v>
      </c>
      <c r="C35" s="212" t="s">
        <v>483</v>
      </c>
      <c r="D35" s="212" t="s">
        <v>241</v>
      </c>
      <c r="E35" s="202">
        <v>4</v>
      </c>
      <c r="F35" s="237">
        <v>41</v>
      </c>
      <c r="G35" s="237">
        <v>8</v>
      </c>
      <c r="H35" s="212" t="s">
        <v>242</v>
      </c>
      <c r="I35" s="83">
        <v>1</v>
      </c>
      <c r="J35" s="208">
        <v>1855</v>
      </c>
      <c r="K35" s="324">
        <v>604</v>
      </c>
      <c r="L35" s="165">
        <v>162294</v>
      </c>
    </row>
    <row r="36" spans="1:12" s="2" customFormat="1" ht="14.25" customHeight="1" x14ac:dyDescent="0.2">
      <c r="A36" s="210">
        <v>44727</v>
      </c>
      <c r="B36" s="211" t="s">
        <v>510</v>
      </c>
      <c r="C36" s="212" t="s">
        <v>511</v>
      </c>
      <c r="D36" s="250" t="s">
        <v>149</v>
      </c>
      <c r="E36" s="202" t="s">
        <v>150</v>
      </c>
      <c r="F36" s="237">
        <v>3</v>
      </c>
      <c r="G36" s="237">
        <v>2</v>
      </c>
      <c r="H36" s="212" t="s">
        <v>512</v>
      </c>
      <c r="I36" s="81">
        <v>1</v>
      </c>
      <c r="J36" s="238">
        <v>1890</v>
      </c>
      <c r="K36" s="239">
        <v>779</v>
      </c>
      <c r="L36" s="204">
        <v>189000</v>
      </c>
    </row>
    <row r="37" spans="1:12" s="2" customFormat="1" ht="14.25" customHeight="1" x14ac:dyDescent="0.2">
      <c r="A37" s="210">
        <v>44727</v>
      </c>
      <c r="B37" s="211" t="s">
        <v>513</v>
      </c>
      <c r="C37" s="212" t="s">
        <v>514</v>
      </c>
      <c r="D37" s="212" t="s">
        <v>149</v>
      </c>
      <c r="E37" s="202" t="s">
        <v>150</v>
      </c>
      <c r="F37" s="325">
        <v>6</v>
      </c>
      <c r="G37" s="212">
        <v>2</v>
      </c>
      <c r="H37" s="212" t="s">
        <v>512</v>
      </c>
      <c r="I37" s="83">
        <v>1</v>
      </c>
      <c r="J37" s="208">
        <v>1890</v>
      </c>
      <c r="K37" s="324">
        <v>779</v>
      </c>
      <c r="L37" s="165">
        <v>176154</v>
      </c>
    </row>
    <row r="38" spans="1:12" s="2" customFormat="1" ht="14.25" customHeight="1" x14ac:dyDescent="0.2">
      <c r="A38" s="210">
        <v>44727</v>
      </c>
      <c r="B38" s="211" t="s">
        <v>523</v>
      </c>
      <c r="C38" s="212" t="s">
        <v>524</v>
      </c>
      <c r="D38" s="212" t="s">
        <v>144</v>
      </c>
      <c r="E38" s="202" t="s">
        <v>308</v>
      </c>
      <c r="F38" s="325">
        <v>3</v>
      </c>
      <c r="G38" s="212">
        <v>21</v>
      </c>
      <c r="H38" s="212" t="s">
        <v>155</v>
      </c>
      <c r="I38" s="83">
        <v>1</v>
      </c>
      <c r="J38" s="208">
        <v>2300</v>
      </c>
      <c r="K38" s="324">
        <v>933</v>
      </c>
      <c r="L38" s="165">
        <v>213378</v>
      </c>
    </row>
    <row r="39" spans="1:12" s="2" customFormat="1" ht="14.25" customHeight="1" x14ac:dyDescent="0.2">
      <c r="A39" s="210">
        <v>44728</v>
      </c>
      <c r="B39" s="211" t="s">
        <v>490</v>
      </c>
      <c r="C39" s="212" t="s">
        <v>491</v>
      </c>
      <c r="D39" s="212" t="s">
        <v>492</v>
      </c>
      <c r="E39" s="202"/>
      <c r="F39" s="237">
        <v>3</v>
      </c>
      <c r="G39" s="237">
        <v>4</v>
      </c>
      <c r="H39" s="212" t="s">
        <v>493</v>
      </c>
      <c r="I39" s="81">
        <v>1</v>
      </c>
      <c r="J39" s="238">
        <v>1443</v>
      </c>
      <c r="K39" s="239">
        <v>249</v>
      </c>
      <c r="L39" s="204">
        <v>165000</v>
      </c>
    </row>
    <row r="40" spans="1:12" s="2" customFormat="1" ht="14.25" customHeight="1" x14ac:dyDescent="0.2">
      <c r="A40" s="210">
        <v>44728</v>
      </c>
      <c r="B40" s="211" t="s">
        <v>494</v>
      </c>
      <c r="C40" s="212" t="s">
        <v>495</v>
      </c>
      <c r="D40" s="212" t="s">
        <v>492</v>
      </c>
      <c r="E40" s="202"/>
      <c r="F40" s="237">
        <v>3</v>
      </c>
      <c r="G40" s="237">
        <v>5</v>
      </c>
      <c r="H40" s="212" t="s">
        <v>493</v>
      </c>
      <c r="I40" s="81">
        <v>1</v>
      </c>
      <c r="J40" s="238">
        <v>1443</v>
      </c>
      <c r="K40" s="239">
        <v>249</v>
      </c>
      <c r="L40" s="165">
        <v>165000</v>
      </c>
    </row>
    <row r="41" spans="1:12" s="2" customFormat="1" ht="14.25" customHeight="1" x14ac:dyDescent="0.2">
      <c r="A41" s="210">
        <v>44728</v>
      </c>
      <c r="B41" s="211" t="s">
        <v>496</v>
      </c>
      <c r="C41" s="212" t="s">
        <v>497</v>
      </c>
      <c r="D41" s="212" t="s">
        <v>492</v>
      </c>
      <c r="E41" s="202"/>
      <c r="F41" s="237">
        <v>1</v>
      </c>
      <c r="G41" s="237">
        <v>4</v>
      </c>
      <c r="H41" s="212" t="s">
        <v>493</v>
      </c>
      <c r="I41" s="81">
        <v>1</v>
      </c>
      <c r="J41" s="238">
        <v>1473</v>
      </c>
      <c r="K41" s="239">
        <v>219</v>
      </c>
      <c r="L41" s="165">
        <v>165000</v>
      </c>
    </row>
    <row r="42" spans="1:12" s="2" customFormat="1" ht="14.25" customHeight="1" x14ac:dyDescent="0.2">
      <c r="A42" s="210">
        <v>44728</v>
      </c>
      <c r="B42" s="211" t="s">
        <v>498</v>
      </c>
      <c r="C42" s="212" t="s">
        <v>499</v>
      </c>
      <c r="D42" s="212" t="s">
        <v>140</v>
      </c>
      <c r="E42" s="202">
        <v>3</v>
      </c>
      <c r="F42" s="237">
        <v>8</v>
      </c>
      <c r="G42" s="237">
        <v>11</v>
      </c>
      <c r="H42" s="212" t="s">
        <v>141</v>
      </c>
      <c r="I42" s="81">
        <v>1</v>
      </c>
      <c r="J42" s="238">
        <v>1830</v>
      </c>
      <c r="K42" s="239">
        <v>518</v>
      </c>
      <c r="L42" s="165">
        <v>192000</v>
      </c>
    </row>
    <row r="43" spans="1:12" s="2" customFormat="1" ht="14.25" customHeight="1" x14ac:dyDescent="0.2">
      <c r="A43" s="210">
        <v>44728</v>
      </c>
      <c r="B43" s="211" t="s">
        <v>500</v>
      </c>
      <c r="C43" s="212" t="s">
        <v>501</v>
      </c>
      <c r="D43" s="212" t="s">
        <v>140</v>
      </c>
      <c r="E43" s="202">
        <v>3</v>
      </c>
      <c r="F43" s="237">
        <v>13</v>
      </c>
      <c r="G43" s="237">
        <v>11</v>
      </c>
      <c r="H43" s="212" t="s">
        <v>141</v>
      </c>
      <c r="I43" s="81">
        <v>1</v>
      </c>
      <c r="J43" s="238">
        <v>2100</v>
      </c>
      <c r="K43" s="239">
        <v>482</v>
      </c>
      <c r="L43" s="165">
        <v>210000</v>
      </c>
    </row>
    <row r="44" spans="1:12" s="2" customFormat="1" ht="14.25" customHeight="1" x14ac:dyDescent="0.2">
      <c r="A44" s="210">
        <v>44728</v>
      </c>
      <c r="B44" s="211" t="s">
        <v>502</v>
      </c>
      <c r="C44" s="212" t="s">
        <v>503</v>
      </c>
      <c r="D44" s="212" t="s">
        <v>140</v>
      </c>
      <c r="E44" s="202">
        <v>3</v>
      </c>
      <c r="F44" s="237">
        <v>14</v>
      </c>
      <c r="G44" s="237">
        <v>11</v>
      </c>
      <c r="H44" s="212" t="s">
        <v>141</v>
      </c>
      <c r="I44" s="81">
        <v>1</v>
      </c>
      <c r="J44" s="238">
        <v>1947</v>
      </c>
      <c r="K44" s="239">
        <v>547</v>
      </c>
      <c r="L44" s="165">
        <v>205000</v>
      </c>
    </row>
    <row r="45" spans="1:12" s="2" customFormat="1" ht="13.35" customHeight="1" x14ac:dyDescent="0.2">
      <c r="A45" s="210">
        <v>44728</v>
      </c>
      <c r="B45" s="211" t="s">
        <v>504</v>
      </c>
      <c r="C45" s="212" t="s">
        <v>505</v>
      </c>
      <c r="D45" s="212" t="s">
        <v>140</v>
      </c>
      <c r="E45" s="202">
        <v>3</v>
      </c>
      <c r="F45" s="237">
        <v>9</v>
      </c>
      <c r="G45" s="237">
        <v>11</v>
      </c>
      <c r="H45" s="212" t="s">
        <v>141</v>
      </c>
      <c r="I45" s="81">
        <v>1</v>
      </c>
      <c r="J45" s="238">
        <v>2279</v>
      </c>
      <c r="K45" s="239">
        <v>544</v>
      </c>
      <c r="L45" s="165">
        <v>211000</v>
      </c>
    </row>
    <row r="46" spans="1:12" s="2" customFormat="1" ht="13.35" customHeight="1" x14ac:dyDescent="0.2">
      <c r="A46" s="210">
        <v>44728</v>
      </c>
      <c r="B46" s="211" t="s">
        <v>506</v>
      </c>
      <c r="C46" s="212" t="s">
        <v>507</v>
      </c>
      <c r="D46" s="212" t="s">
        <v>508</v>
      </c>
      <c r="E46" s="202">
        <v>3</v>
      </c>
      <c r="F46" s="325">
        <v>9</v>
      </c>
      <c r="G46" s="212">
        <v>12</v>
      </c>
      <c r="H46" s="212" t="s">
        <v>509</v>
      </c>
      <c r="I46" s="83">
        <v>1</v>
      </c>
      <c r="J46" s="208">
        <v>1789</v>
      </c>
      <c r="K46" s="324">
        <v>467</v>
      </c>
      <c r="L46" s="165">
        <v>148896</v>
      </c>
    </row>
    <row r="47" spans="1:12" s="2" customFormat="1" ht="13.35" customHeight="1" x14ac:dyDescent="0.2">
      <c r="A47" s="210">
        <v>44729</v>
      </c>
      <c r="B47" s="211" t="s">
        <v>525</v>
      </c>
      <c r="C47" s="212" t="s">
        <v>526</v>
      </c>
      <c r="D47" s="212" t="s">
        <v>527</v>
      </c>
      <c r="E47" s="202">
        <v>1</v>
      </c>
      <c r="F47" s="237">
        <v>6</v>
      </c>
      <c r="G47" s="237">
        <v>2</v>
      </c>
      <c r="H47" s="212" t="s">
        <v>268</v>
      </c>
      <c r="I47" s="81">
        <v>1</v>
      </c>
      <c r="J47" s="238">
        <v>2145</v>
      </c>
      <c r="K47" s="239">
        <v>703</v>
      </c>
      <c r="L47" s="165">
        <v>187968</v>
      </c>
    </row>
    <row r="48" spans="1:12" s="2" customFormat="1" ht="13.35" customHeight="1" x14ac:dyDescent="0.2">
      <c r="A48" s="210">
        <v>44729</v>
      </c>
      <c r="B48" s="211" t="s">
        <v>543</v>
      </c>
      <c r="C48" s="212" t="s">
        <v>544</v>
      </c>
      <c r="D48" s="212" t="s">
        <v>545</v>
      </c>
      <c r="E48" s="202">
        <v>2</v>
      </c>
      <c r="F48" s="237">
        <v>52</v>
      </c>
      <c r="G48" s="237">
        <v>2</v>
      </c>
      <c r="H48" s="212" t="s">
        <v>546</v>
      </c>
      <c r="I48" s="81">
        <v>1</v>
      </c>
      <c r="J48" s="238">
        <v>1607</v>
      </c>
      <c r="K48" s="239">
        <v>581</v>
      </c>
      <c r="L48" s="165">
        <v>144408</v>
      </c>
    </row>
    <row r="49" spans="1:12" s="2" customFormat="1" ht="13.35" customHeight="1" x14ac:dyDescent="0.2">
      <c r="A49" s="210">
        <v>44729</v>
      </c>
      <c r="B49" s="211" t="s">
        <v>547</v>
      </c>
      <c r="C49" s="212" t="s">
        <v>548</v>
      </c>
      <c r="D49" s="212" t="s">
        <v>545</v>
      </c>
      <c r="E49" s="202">
        <v>2</v>
      </c>
      <c r="F49" s="237">
        <v>50</v>
      </c>
      <c r="G49" s="237">
        <v>2</v>
      </c>
      <c r="H49" s="212" t="s">
        <v>546</v>
      </c>
      <c r="I49" s="81">
        <v>1</v>
      </c>
      <c r="J49" s="238">
        <v>2180</v>
      </c>
      <c r="K49" s="239">
        <v>555</v>
      </c>
      <c r="L49" s="165">
        <v>153770</v>
      </c>
    </row>
    <row r="50" spans="1:12" s="2" customFormat="1" ht="13.35" customHeight="1" x14ac:dyDescent="0.2">
      <c r="A50" s="210">
        <v>44729</v>
      </c>
      <c r="B50" s="211" t="s">
        <v>549</v>
      </c>
      <c r="C50" s="212" t="s">
        <v>550</v>
      </c>
      <c r="D50" s="212" t="s">
        <v>545</v>
      </c>
      <c r="E50" s="202">
        <v>2</v>
      </c>
      <c r="F50" s="237">
        <v>51</v>
      </c>
      <c r="G50" s="237">
        <v>2</v>
      </c>
      <c r="H50" s="212" t="s">
        <v>546</v>
      </c>
      <c r="I50" s="81">
        <v>1</v>
      </c>
      <c r="J50" s="238">
        <v>1776</v>
      </c>
      <c r="K50" s="239">
        <v>545</v>
      </c>
      <c r="L50" s="165">
        <v>134750</v>
      </c>
    </row>
    <row r="51" spans="1:12" s="2" customFormat="1" ht="13.35" customHeight="1" x14ac:dyDescent="0.2">
      <c r="A51" s="210">
        <v>44729</v>
      </c>
      <c r="B51" s="211" t="s">
        <v>551</v>
      </c>
      <c r="C51" s="212" t="s">
        <v>552</v>
      </c>
      <c r="D51" s="212" t="s">
        <v>545</v>
      </c>
      <c r="E51" s="202">
        <v>2</v>
      </c>
      <c r="F51" s="237">
        <v>46</v>
      </c>
      <c r="G51" s="237">
        <v>2</v>
      </c>
      <c r="H51" s="212" t="s">
        <v>546</v>
      </c>
      <c r="I51" s="81">
        <v>1</v>
      </c>
      <c r="J51" s="238">
        <v>2014</v>
      </c>
      <c r="K51" s="239">
        <v>459</v>
      </c>
      <c r="L51" s="165">
        <v>139525</v>
      </c>
    </row>
    <row r="52" spans="1:12" s="2" customFormat="1" ht="13.35" customHeight="1" x14ac:dyDescent="0.2">
      <c r="A52" s="210">
        <v>44729</v>
      </c>
      <c r="B52" s="211" t="s">
        <v>553</v>
      </c>
      <c r="C52" s="212" t="s">
        <v>554</v>
      </c>
      <c r="D52" s="212" t="s">
        <v>545</v>
      </c>
      <c r="E52" s="202">
        <v>2</v>
      </c>
      <c r="F52" s="237">
        <v>48</v>
      </c>
      <c r="G52" s="237">
        <v>2</v>
      </c>
      <c r="H52" s="212" t="s">
        <v>546</v>
      </c>
      <c r="I52" s="81">
        <v>1</v>
      </c>
      <c r="J52" s="238">
        <v>1776</v>
      </c>
      <c r="K52" s="239">
        <v>624</v>
      </c>
      <c r="L52" s="165">
        <v>136250</v>
      </c>
    </row>
    <row r="53" spans="1:12" s="2" customFormat="1" ht="13.35" customHeight="1" x14ac:dyDescent="0.2">
      <c r="A53" s="210">
        <v>44729</v>
      </c>
      <c r="B53" s="211" t="s">
        <v>555</v>
      </c>
      <c r="C53" s="212" t="s">
        <v>556</v>
      </c>
      <c r="D53" s="212" t="s">
        <v>545</v>
      </c>
      <c r="E53" s="202">
        <v>2</v>
      </c>
      <c r="F53" s="237">
        <v>43</v>
      </c>
      <c r="G53" s="237">
        <v>2</v>
      </c>
      <c r="H53" s="212" t="s">
        <v>546</v>
      </c>
      <c r="I53" s="81">
        <v>1</v>
      </c>
      <c r="J53" s="238">
        <v>1774</v>
      </c>
      <c r="K53" s="239">
        <v>463</v>
      </c>
      <c r="L53" s="165">
        <v>132575</v>
      </c>
    </row>
    <row r="54" spans="1:12" s="2" customFormat="1" ht="13.35" customHeight="1" x14ac:dyDescent="0.2">
      <c r="A54" s="210">
        <v>44729</v>
      </c>
      <c r="B54" s="211" t="s">
        <v>557</v>
      </c>
      <c r="C54" s="212" t="s">
        <v>558</v>
      </c>
      <c r="D54" s="212" t="s">
        <v>545</v>
      </c>
      <c r="E54" s="202">
        <v>2</v>
      </c>
      <c r="F54" s="237">
        <v>44</v>
      </c>
      <c r="G54" s="237">
        <v>2</v>
      </c>
      <c r="H54" s="212" t="s">
        <v>546</v>
      </c>
      <c r="I54" s="81">
        <v>1</v>
      </c>
      <c r="J54" s="238">
        <v>1776</v>
      </c>
      <c r="K54" s="239">
        <v>624</v>
      </c>
      <c r="L54" s="165">
        <v>158400</v>
      </c>
    </row>
    <row r="55" spans="1:12" s="2" customFormat="1" ht="13.35" customHeight="1" x14ac:dyDescent="0.2">
      <c r="A55" s="210">
        <v>44732</v>
      </c>
      <c r="B55" s="211" t="s">
        <v>592</v>
      </c>
      <c r="C55" s="212" t="s">
        <v>593</v>
      </c>
      <c r="D55" s="212" t="s">
        <v>545</v>
      </c>
      <c r="E55" s="202">
        <v>2</v>
      </c>
      <c r="F55" s="237">
        <v>9</v>
      </c>
      <c r="G55" s="237">
        <v>4</v>
      </c>
      <c r="H55" s="212" t="s">
        <v>546</v>
      </c>
      <c r="I55" s="81">
        <v>1</v>
      </c>
      <c r="J55" s="238">
        <v>2180</v>
      </c>
      <c r="K55" s="239">
        <v>515</v>
      </c>
      <c r="L55" s="165">
        <v>149900</v>
      </c>
    </row>
    <row r="56" spans="1:12" s="2" customFormat="1" ht="13.35" customHeight="1" x14ac:dyDescent="0.2">
      <c r="A56" s="210">
        <v>44732</v>
      </c>
      <c r="B56" s="211" t="s">
        <v>594</v>
      </c>
      <c r="C56" s="212" t="s">
        <v>595</v>
      </c>
      <c r="D56" s="212" t="s">
        <v>545</v>
      </c>
      <c r="E56" s="202">
        <v>2</v>
      </c>
      <c r="F56" s="237">
        <v>7</v>
      </c>
      <c r="G56" s="237">
        <v>4</v>
      </c>
      <c r="H56" s="212" t="s">
        <v>546</v>
      </c>
      <c r="I56" s="81">
        <v>1</v>
      </c>
      <c r="J56" s="238">
        <v>1776</v>
      </c>
      <c r="K56" s="239">
        <v>545</v>
      </c>
      <c r="L56" s="165">
        <v>134750</v>
      </c>
    </row>
    <row r="57" spans="1:12" s="2" customFormat="1" ht="12.75" customHeight="1" x14ac:dyDescent="0.2">
      <c r="A57" s="210">
        <v>44732</v>
      </c>
      <c r="B57" s="211" t="s">
        <v>596</v>
      </c>
      <c r="C57" s="212" t="s">
        <v>597</v>
      </c>
      <c r="D57" s="212" t="s">
        <v>545</v>
      </c>
      <c r="E57" s="202">
        <v>2</v>
      </c>
      <c r="F57" s="237">
        <v>5</v>
      </c>
      <c r="G57" s="237">
        <v>4</v>
      </c>
      <c r="H57" s="212" t="s">
        <v>546</v>
      </c>
      <c r="I57" s="81">
        <v>1</v>
      </c>
      <c r="J57" s="238">
        <v>2014</v>
      </c>
      <c r="K57" s="239">
        <v>459</v>
      </c>
      <c r="L57" s="165">
        <v>139525</v>
      </c>
    </row>
    <row r="58" spans="1:12" s="2" customFormat="1" ht="12.75" customHeight="1" x14ac:dyDescent="0.2">
      <c r="A58" s="210">
        <v>44732</v>
      </c>
      <c r="B58" s="211" t="s">
        <v>598</v>
      </c>
      <c r="C58" s="212" t="s">
        <v>599</v>
      </c>
      <c r="D58" s="212" t="s">
        <v>545</v>
      </c>
      <c r="E58" s="202">
        <v>2</v>
      </c>
      <c r="F58" s="237">
        <v>4</v>
      </c>
      <c r="G58" s="237">
        <v>4</v>
      </c>
      <c r="H58" s="212" t="s">
        <v>546</v>
      </c>
      <c r="I58" s="81">
        <v>1</v>
      </c>
      <c r="J58" s="238">
        <v>1776</v>
      </c>
      <c r="K58" s="239">
        <v>624</v>
      </c>
      <c r="L58" s="165">
        <v>136250</v>
      </c>
    </row>
    <row r="59" spans="1:12" s="2" customFormat="1" ht="12.75" customHeight="1" x14ac:dyDescent="0.2">
      <c r="A59" s="210">
        <v>44732</v>
      </c>
      <c r="B59" s="211" t="s">
        <v>600</v>
      </c>
      <c r="C59" s="212" t="s">
        <v>601</v>
      </c>
      <c r="D59" s="212" t="s">
        <v>545</v>
      </c>
      <c r="E59" s="202">
        <v>2</v>
      </c>
      <c r="F59" s="237">
        <v>3</v>
      </c>
      <c r="G59" s="237">
        <v>4</v>
      </c>
      <c r="H59" s="212" t="s">
        <v>546</v>
      </c>
      <c r="I59" s="81">
        <v>1</v>
      </c>
      <c r="J59" s="238">
        <v>1774</v>
      </c>
      <c r="K59" s="239">
        <v>512</v>
      </c>
      <c r="L59" s="165">
        <v>135745</v>
      </c>
    </row>
    <row r="60" spans="1:12" s="2" customFormat="1" ht="12.75" customHeight="1" x14ac:dyDescent="0.2">
      <c r="A60" s="210">
        <v>44732</v>
      </c>
      <c r="B60" s="211" t="s">
        <v>602</v>
      </c>
      <c r="C60" s="212" t="s">
        <v>603</v>
      </c>
      <c r="D60" s="212" t="s">
        <v>154</v>
      </c>
      <c r="E60" s="202">
        <v>11</v>
      </c>
      <c r="F60" s="237">
        <v>17</v>
      </c>
      <c r="G60" s="237">
        <v>21</v>
      </c>
      <c r="H60" s="212" t="s">
        <v>151</v>
      </c>
      <c r="I60" s="81">
        <v>1</v>
      </c>
      <c r="J60" s="238">
        <v>2753</v>
      </c>
      <c r="K60" s="239">
        <v>790</v>
      </c>
      <c r="L60" s="165">
        <v>275000</v>
      </c>
    </row>
    <row r="61" spans="1:12" s="2" customFormat="1" ht="12.75" customHeight="1" x14ac:dyDescent="0.2">
      <c r="A61" s="210">
        <v>44733</v>
      </c>
      <c r="B61" s="211" t="s">
        <v>669</v>
      </c>
      <c r="C61" s="212" t="s">
        <v>670</v>
      </c>
      <c r="D61" s="212" t="s">
        <v>241</v>
      </c>
      <c r="E61" s="202">
        <v>4</v>
      </c>
      <c r="F61" s="237">
        <v>23</v>
      </c>
      <c r="G61" s="237">
        <v>6</v>
      </c>
      <c r="H61" s="212" t="s">
        <v>242</v>
      </c>
      <c r="I61" s="81">
        <v>1</v>
      </c>
      <c r="J61" s="238">
        <v>1918</v>
      </c>
      <c r="K61" s="239">
        <v>611</v>
      </c>
      <c r="L61" s="204">
        <v>166914</v>
      </c>
    </row>
    <row r="62" spans="1:12" s="2" customFormat="1" ht="12.75" customHeight="1" x14ac:dyDescent="0.2">
      <c r="A62" s="210">
        <v>44733</v>
      </c>
      <c r="B62" s="211" t="s">
        <v>671</v>
      </c>
      <c r="C62" s="212" t="s">
        <v>672</v>
      </c>
      <c r="D62" s="212" t="s">
        <v>241</v>
      </c>
      <c r="E62" s="202">
        <v>4</v>
      </c>
      <c r="F62" s="237">
        <v>24</v>
      </c>
      <c r="G62" s="237">
        <v>6</v>
      </c>
      <c r="H62" s="212" t="s">
        <v>242</v>
      </c>
      <c r="I62" s="81">
        <v>1</v>
      </c>
      <c r="J62" s="238">
        <v>1844</v>
      </c>
      <c r="K62" s="239">
        <v>601</v>
      </c>
      <c r="L62" s="165">
        <v>162624</v>
      </c>
    </row>
    <row r="63" spans="1:12" s="2" customFormat="1" ht="12.75" customHeight="1" x14ac:dyDescent="0.2">
      <c r="A63" s="210">
        <v>44733</v>
      </c>
      <c r="B63" s="211" t="s">
        <v>675</v>
      </c>
      <c r="C63" s="212" t="s">
        <v>676</v>
      </c>
      <c r="D63" s="212" t="s">
        <v>545</v>
      </c>
      <c r="E63" s="202">
        <v>2</v>
      </c>
      <c r="F63" s="237">
        <v>1</v>
      </c>
      <c r="G63" s="237">
        <v>4</v>
      </c>
      <c r="H63" s="212" t="s">
        <v>546</v>
      </c>
      <c r="I63" s="81">
        <v>1</v>
      </c>
      <c r="J63" s="238">
        <v>1815</v>
      </c>
      <c r="K63" s="239">
        <v>547</v>
      </c>
      <c r="L63" s="165">
        <v>132000</v>
      </c>
    </row>
    <row r="64" spans="1:12" s="2" customFormat="1" ht="12.75" customHeight="1" x14ac:dyDescent="0.2">
      <c r="A64" s="210">
        <v>44733</v>
      </c>
      <c r="B64" s="211" t="s">
        <v>677</v>
      </c>
      <c r="C64" s="212" t="s">
        <v>678</v>
      </c>
      <c r="D64" s="212" t="s">
        <v>545</v>
      </c>
      <c r="E64" s="202">
        <v>2</v>
      </c>
      <c r="F64" s="237">
        <v>2</v>
      </c>
      <c r="G64" s="237">
        <v>4</v>
      </c>
      <c r="H64" s="212" t="s">
        <v>546</v>
      </c>
      <c r="I64" s="81">
        <v>1</v>
      </c>
      <c r="J64" s="238">
        <v>1200</v>
      </c>
      <c r="K64" s="239">
        <v>490</v>
      </c>
      <c r="L64" s="165">
        <v>110085</v>
      </c>
    </row>
    <row r="65" spans="1:12" s="2" customFormat="1" ht="12.75" customHeight="1" x14ac:dyDescent="0.2">
      <c r="A65" s="210">
        <v>44733</v>
      </c>
      <c r="B65" s="211" t="s">
        <v>679</v>
      </c>
      <c r="C65" s="212" t="s">
        <v>680</v>
      </c>
      <c r="D65" s="212" t="s">
        <v>545</v>
      </c>
      <c r="E65" s="202">
        <v>2</v>
      </c>
      <c r="F65" s="237">
        <v>49</v>
      </c>
      <c r="G65" s="237">
        <v>2</v>
      </c>
      <c r="H65" s="212" t="s">
        <v>546</v>
      </c>
      <c r="I65" s="81">
        <v>1</v>
      </c>
      <c r="J65" s="238">
        <v>1429</v>
      </c>
      <c r="K65" s="239">
        <v>553</v>
      </c>
      <c r="L65" s="165">
        <v>124885</v>
      </c>
    </row>
    <row r="66" spans="1:12" s="2" customFormat="1" ht="12.75" customHeight="1" x14ac:dyDescent="0.2">
      <c r="A66" s="210">
        <v>44733</v>
      </c>
      <c r="B66" s="211" t="s">
        <v>681</v>
      </c>
      <c r="C66" s="212" t="s">
        <v>682</v>
      </c>
      <c r="D66" s="212" t="s">
        <v>545</v>
      </c>
      <c r="E66" s="202">
        <v>2</v>
      </c>
      <c r="F66" s="237">
        <v>6</v>
      </c>
      <c r="G66" s="237">
        <v>4</v>
      </c>
      <c r="H66" s="212" t="s">
        <v>546</v>
      </c>
      <c r="I66" s="81">
        <v>1</v>
      </c>
      <c r="J66" s="238">
        <v>1607</v>
      </c>
      <c r="K66" s="239">
        <v>494</v>
      </c>
      <c r="L66" s="165">
        <v>128280</v>
      </c>
    </row>
    <row r="67" spans="1:12" s="2" customFormat="1" ht="12.75" customHeight="1" x14ac:dyDescent="0.2">
      <c r="A67" s="210">
        <v>44733</v>
      </c>
      <c r="B67" s="211" t="s">
        <v>683</v>
      </c>
      <c r="C67" s="212" t="s">
        <v>684</v>
      </c>
      <c r="D67" s="212" t="s">
        <v>545</v>
      </c>
      <c r="E67" s="202">
        <v>2</v>
      </c>
      <c r="F67" s="237">
        <v>47</v>
      </c>
      <c r="G67" s="237">
        <v>2</v>
      </c>
      <c r="H67" s="212" t="s">
        <v>546</v>
      </c>
      <c r="I67" s="81">
        <v>1</v>
      </c>
      <c r="J67" s="238">
        <v>1607</v>
      </c>
      <c r="K67" s="239">
        <v>494</v>
      </c>
      <c r="L67" s="165">
        <v>128280</v>
      </c>
    </row>
    <row r="68" spans="1:12" s="2" customFormat="1" ht="12.75" customHeight="1" x14ac:dyDescent="0.2">
      <c r="A68" s="210">
        <v>44733</v>
      </c>
      <c r="B68" s="211" t="s">
        <v>685</v>
      </c>
      <c r="C68" s="212" t="s">
        <v>686</v>
      </c>
      <c r="D68" s="212" t="s">
        <v>545</v>
      </c>
      <c r="E68" s="202">
        <v>2</v>
      </c>
      <c r="F68" s="237">
        <v>45</v>
      </c>
      <c r="G68" s="237">
        <v>2</v>
      </c>
      <c r="H68" s="212" t="s">
        <v>546</v>
      </c>
      <c r="I68" s="81">
        <v>1</v>
      </c>
      <c r="J68" s="238">
        <v>1200</v>
      </c>
      <c r="K68" s="239">
        <v>550</v>
      </c>
      <c r="L68" s="165">
        <v>112050</v>
      </c>
    </row>
    <row r="69" spans="1:12" s="2" customFormat="1" ht="12.75" customHeight="1" x14ac:dyDescent="0.2">
      <c r="A69" s="210">
        <v>44733</v>
      </c>
      <c r="B69" s="211" t="s">
        <v>687</v>
      </c>
      <c r="C69" s="212" t="s">
        <v>688</v>
      </c>
      <c r="D69" s="212" t="s">
        <v>154</v>
      </c>
      <c r="E69" s="202" t="s">
        <v>308</v>
      </c>
      <c r="F69" s="237">
        <v>25</v>
      </c>
      <c r="G69" s="237">
        <v>27</v>
      </c>
      <c r="H69" s="212" t="s">
        <v>155</v>
      </c>
      <c r="I69" s="81">
        <v>1</v>
      </c>
      <c r="J69" s="238">
        <v>2233</v>
      </c>
      <c r="K69" s="239">
        <v>824</v>
      </c>
      <c r="L69" s="165">
        <v>201762</v>
      </c>
    </row>
    <row r="70" spans="1:12" s="2" customFormat="1" ht="12.75" customHeight="1" x14ac:dyDescent="0.2">
      <c r="A70" s="210">
        <v>44734</v>
      </c>
      <c r="B70" s="211" t="s">
        <v>673</v>
      </c>
      <c r="C70" s="212" t="s">
        <v>674</v>
      </c>
      <c r="D70" s="212" t="s">
        <v>140</v>
      </c>
      <c r="E70" s="202">
        <v>7</v>
      </c>
      <c r="F70" s="237">
        <v>11</v>
      </c>
      <c r="G70" s="237">
        <v>3</v>
      </c>
      <c r="H70" s="212" t="s">
        <v>141</v>
      </c>
      <c r="I70" s="81">
        <v>1</v>
      </c>
      <c r="J70" s="238">
        <v>2052</v>
      </c>
      <c r="K70" s="239">
        <v>563</v>
      </c>
      <c r="L70" s="165">
        <v>211000</v>
      </c>
    </row>
    <row r="71" spans="1:12" s="2" customFormat="1" ht="12.75" customHeight="1" x14ac:dyDescent="0.2">
      <c r="A71" s="210">
        <v>44734</v>
      </c>
      <c r="B71" s="211" t="s">
        <v>731</v>
      </c>
      <c r="C71" s="212" t="s">
        <v>732</v>
      </c>
      <c r="D71" s="212" t="s">
        <v>733</v>
      </c>
      <c r="E71" s="202">
        <v>5</v>
      </c>
      <c r="F71" s="237">
        <v>50</v>
      </c>
      <c r="G71" s="237">
        <v>20</v>
      </c>
      <c r="H71" s="212" t="s">
        <v>247</v>
      </c>
      <c r="I71" s="81">
        <v>1</v>
      </c>
      <c r="J71" s="238">
        <v>1613</v>
      </c>
      <c r="K71" s="239">
        <v>424</v>
      </c>
      <c r="L71" s="165">
        <v>146592</v>
      </c>
    </row>
    <row r="72" spans="1:12" s="2" customFormat="1" ht="12.75" customHeight="1" x14ac:dyDescent="0.2">
      <c r="A72" s="210">
        <v>44734</v>
      </c>
      <c r="B72" s="211" t="s">
        <v>734</v>
      </c>
      <c r="C72" s="212" t="s">
        <v>735</v>
      </c>
      <c r="D72" s="212" t="s">
        <v>733</v>
      </c>
      <c r="E72" s="202">
        <v>5</v>
      </c>
      <c r="F72" s="237">
        <v>49</v>
      </c>
      <c r="G72" s="237">
        <v>20</v>
      </c>
      <c r="H72" s="212" t="s">
        <v>247</v>
      </c>
      <c r="I72" s="81">
        <v>1</v>
      </c>
      <c r="J72" s="238">
        <v>1443</v>
      </c>
      <c r="K72" s="239">
        <v>413</v>
      </c>
      <c r="L72" s="165">
        <v>127092</v>
      </c>
    </row>
    <row r="73" spans="1:12" s="2" customFormat="1" ht="12.75" customHeight="1" x14ac:dyDescent="0.2">
      <c r="A73" s="210">
        <v>44735</v>
      </c>
      <c r="B73" s="211" t="s">
        <v>736</v>
      </c>
      <c r="C73" s="212" t="s">
        <v>737</v>
      </c>
      <c r="D73" s="212" t="s">
        <v>508</v>
      </c>
      <c r="E73" s="202">
        <v>2</v>
      </c>
      <c r="F73" s="237">
        <v>1</v>
      </c>
      <c r="G73" s="237">
        <v>6</v>
      </c>
      <c r="H73" s="212" t="s">
        <v>247</v>
      </c>
      <c r="I73" s="81">
        <v>1</v>
      </c>
      <c r="J73" s="238">
        <v>1835</v>
      </c>
      <c r="K73" s="239">
        <v>507</v>
      </c>
      <c r="L73" s="165">
        <v>155075</v>
      </c>
    </row>
    <row r="74" spans="1:12" s="2" customFormat="1" ht="12.75" customHeight="1" x14ac:dyDescent="0.2">
      <c r="A74" s="210">
        <v>44735</v>
      </c>
      <c r="B74" s="211" t="s">
        <v>738</v>
      </c>
      <c r="C74" s="212" t="s">
        <v>739</v>
      </c>
      <c r="D74" s="212" t="s">
        <v>508</v>
      </c>
      <c r="E74" s="202">
        <v>2</v>
      </c>
      <c r="F74" s="237">
        <v>2</v>
      </c>
      <c r="G74" s="237">
        <v>6</v>
      </c>
      <c r="H74" s="212" t="s">
        <v>247</v>
      </c>
      <c r="I74" s="81">
        <v>1</v>
      </c>
      <c r="J74" s="238">
        <v>2036</v>
      </c>
      <c r="K74" s="239">
        <v>547</v>
      </c>
      <c r="L74" s="165">
        <v>170478</v>
      </c>
    </row>
    <row r="75" spans="1:12" s="2" customFormat="1" ht="12.75" customHeight="1" x14ac:dyDescent="0.2">
      <c r="A75" s="210">
        <v>44735</v>
      </c>
      <c r="B75" s="211" t="s">
        <v>744</v>
      </c>
      <c r="C75" s="212" t="s">
        <v>745</v>
      </c>
      <c r="D75" s="212" t="s">
        <v>733</v>
      </c>
      <c r="E75" s="202">
        <v>5</v>
      </c>
      <c r="F75" s="237">
        <v>48</v>
      </c>
      <c r="G75" s="237">
        <v>20</v>
      </c>
      <c r="H75" s="212" t="s">
        <v>247</v>
      </c>
      <c r="I75" s="81">
        <v>1</v>
      </c>
      <c r="J75" s="238">
        <v>1509</v>
      </c>
      <c r="K75" s="239">
        <v>477</v>
      </c>
      <c r="L75" s="165">
        <v>143064</v>
      </c>
    </row>
    <row r="76" spans="1:12" s="2" customFormat="1" ht="12.75" customHeight="1" x14ac:dyDescent="0.2">
      <c r="A76" s="210">
        <v>44735</v>
      </c>
      <c r="B76" s="211" t="s">
        <v>746</v>
      </c>
      <c r="C76" s="212" t="s">
        <v>747</v>
      </c>
      <c r="D76" s="212" t="s">
        <v>245</v>
      </c>
      <c r="E76" s="202">
        <v>1</v>
      </c>
      <c r="F76" s="237">
        <v>2</v>
      </c>
      <c r="G76" s="237">
        <v>6</v>
      </c>
      <c r="H76" s="212" t="s">
        <v>247</v>
      </c>
      <c r="I76" s="81">
        <v>1</v>
      </c>
      <c r="J76" s="238">
        <v>1509</v>
      </c>
      <c r="K76" s="239">
        <v>477</v>
      </c>
      <c r="L76" s="165">
        <v>148550</v>
      </c>
    </row>
    <row r="77" spans="1:12" s="2" customFormat="1" ht="12.75" customHeight="1" x14ac:dyDescent="0.2">
      <c r="A77" s="210">
        <v>44735</v>
      </c>
      <c r="B77" s="211" t="s">
        <v>751</v>
      </c>
      <c r="C77" s="212" t="s">
        <v>752</v>
      </c>
      <c r="D77" s="212" t="s">
        <v>245</v>
      </c>
      <c r="E77" s="202">
        <v>1</v>
      </c>
      <c r="F77" s="237">
        <v>2</v>
      </c>
      <c r="G77" s="237">
        <v>6</v>
      </c>
      <c r="H77" s="212" t="s">
        <v>247</v>
      </c>
      <c r="I77" s="83">
        <v>1</v>
      </c>
      <c r="J77" s="208">
        <v>2036</v>
      </c>
      <c r="K77" s="324">
        <v>577</v>
      </c>
      <c r="L77" s="204">
        <v>189555</v>
      </c>
    </row>
    <row r="78" spans="1:12" s="2" customFormat="1" ht="12.75" customHeight="1" x14ac:dyDescent="0.2">
      <c r="A78" s="210">
        <v>44735</v>
      </c>
      <c r="B78" s="211" t="s">
        <v>753</v>
      </c>
      <c r="C78" s="212" t="s">
        <v>754</v>
      </c>
      <c r="D78" s="212" t="s">
        <v>245</v>
      </c>
      <c r="E78" s="202">
        <v>1</v>
      </c>
      <c r="F78" s="237">
        <v>20</v>
      </c>
      <c r="G78" s="237">
        <v>1</v>
      </c>
      <c r="H78" s="212" t="s">
        <v>247</v>
      </c>
      <c r="I78" s="83">
        <v>1</v>
      </c>
      <c r="J78" s="208">
        <v>2036</v>
      </c>
      <c r="K78" s="324">
        <v>547</v>
      </c>
      <c r="L78" s="204">
        <v>170478</v>
      </c>
    </row>
    <row r="79" spans="1:12" s="2" customFormat="1" ht="12.75" customHeight="1" x14ac:dyDescent="0.2">
      <c r="A79" s="210">
        <v>44736</v>
      </c>
      <c r="B79" s="211" t="s">
        <v>740</v>
      </c>
      <c r="C79" s="212" t="s">
        <v>741</v>
      </c>
      <c r="D79" s="212" t="s">
        <v>61</v>
      </c>
      <c r="E79" s="202"/>
      <c r="F79" s="237"/>
      <c r="G79" s="237"/>
      <c r="H79" s="212" t="s">
        <v>62</v>
      </c>
      <c r="I79" s="81">
        <v>1</v>
      </c>
      <c r="J79" s="238">
        <v>4021</v>
      </c>
      <c r="K79" s="239">
        <v>1289</v>
      </c>
      <c r="L79" s="165">
        <v>261365</v>
      </c>
    </row>
    <row r="80" spans="1:12" s="2" customFormat="1" ht="12.75" customHeight="1" x14ac:dyDescent="0.2">
      <c r="A80" s="210">
        <v>44736</v>
      </c>
      <c r="B80" s="211" t="s">
        <v>742</v>
      </c>
      <c r="C80" s="212" t="s">
        <v>743</v>
      </c>
      <c r="D80" s="212" t="s">
        <v>508</v>
      </c>
      <c r="E80" s="202">
        <v>3</v>
      </c>
      <c r="F80" s="237">
        <v>10</v>
      </c>
      <c r="G80" s="237">
        <v>12</v>
      </c>
      <c r="H80" s="212" t="s">
        <v>509</v>
      </c>
      <c r="I80" s="81">
        <v>1</v>
      </c>
      <c r="J80" s="238">
        <v>2342</v>
      </c>
      <c r="K80" s="239">
        <v>534</v>
      </c>
      <c r="L80" s="165">
        <v>199914</v>
      </c>
    </row>
    <row r="81" spans="1:12" s="2" customFormat="1" ht="12.75" customHeight="1" x14ac:dyDescent="0.2">
      <c r="A81" s="210">
        <v>44736</v>
      </c>
      <c r="B81" s="211" t="s">
        <v>748</v>
      </c>
      <c r="C81" s="212" t="s">
        <v>749</v>
      </c>
      <c r="D81" s="212" t="s">
        <v>149</v>
      </c>
      <c r="E81" s="202"/>
      <c r="F81" s="237"/>
      <c r="G81" s="237"/>
      <c r="H81" s="212" t="s">
        <v>750</v>
      </c>
      <c r="I81" s="81">
        <v>1</v>
      </c>
      <c r="J81" s="238">
        <v>2252</v>
      </c>
      <c r="K81" s="239">
        <v>972</v>
      </c>
      <c r="L81" s="165">
        <v>292760</v>
      </c>
    </row>
    <row r="82" spans="1:12" s="2" customFormat="1" ht="12.75" customHeight="1" x14ac:dyDescent="0.2">
      <c r="A82" s="210">
        <v>44736</v>
      </c>
      <c r="B82" s="211" t="s">
        <v>755</v>
      </c>
      <c r="C82" s="212" t="s">
        <v>756</v>
      </c>
      <c r="D82" s="212" t="s">
        <v>545</v>
      </c>
      <c r="E82" s="202">
        <v>2</v>
      </c>
      <c r="F82" s="237">
        <v>8</v>
      </c>
      <c r="G82" s="237">
        <v>4</v>
      </c>
      <c r="H82" s="212" t="s">
        <v>546</v>
      </c>
      <c r="I82" s="83">
        <v>1</v>
      </c>
      <c r="J82" s="208">
        <v>1429</v>
      </c>
      <c r="K82" s="324">
        <v>553</v>
      </c>
      <c r="L82" s="204">
        <v>124885</v>
      </c>
    </row>
    <row r="83" spans="1:12" s="2" customFormat="1" ht="12.75" customHeight="1" x14ac:dyDescent="0.2">
      <c r="A83" s="210">
        <v>44736</v>
      </c>
      <c r="B83" s="211" t="s">
        <v>757</v>
      </c>
      <c r="C83" s="212" t="s">
        <v>758</v>
      </c>
      <c r="D83" s="212" t="s">
        <v>759</v>
      </c>
      <c r="E83" s="202"/>
      <c r="F83" s="237">
        <v>1</v>
      </c>
      <c r="G83" s="237">
        <v>31</v>
      </c>
      <c r="H83" s="212" t="s">
        <v>760</v>
      </c>
      <c r="I83" s="83">
        <v>1</v>
      </c>
      <c r="J83" s="208">
        <v>1289</v>
      </c>
      <c r="K83" s="324">
        <v>140</v>
      </c>
      <c r="L83" s="204">
        <v>150000</v>
      </c>
    </row>
    <row r="84" spans="1:12" s="2" customFormat="1" ht="12.75" customHeight="1" x14ac:dyDescent="0.2">
      <c r="A84" s="166">
        <v>44741</v>
      </c>
      <c r="B84" s="71" t="s">
        <v>793</v>
      </c>
      <c r="C84" s="72" t="s">
        <v>794</v>
      </c>
      <c r="D84" s="72" t="s">
        <v>149</v>
      </c>
      <c r="E84" s="202" t="s">
        <v>150</v>
      </c>
      <c r="F84" s="203">
        <v>7</v>
      </c>
      <c r="G84" s="203">
        <v>1</v>
      </c>
      <c r="H84" s="212" t="s">
        <v>795</v>
      </c>
      <c r="I84" s="83">
        <v>1</v>
      </c>
      <c r="J84" s="208">
        <v>1804</v>
      </c>
      <c r="K84" s="100">
        <v>552</v>
      </c>
      <c r="L84" s="204">
        <v>165000</v>
      </c>
    </row>
    <row r="85" spans="1:12" s="2" customFormat="1" ht="15" customHeight="1" x14ac:dyDescent="0.2">
      <c r="A85" s="167"/>
      <c r="B85" s="41"/>
      <c r="C85" s="42"/>
      <c r="D85" s="43"/>
      <c r="E85" s="42"/>
      <c r="F85" s="44"/>
      <c r="G85" s="45"/>
      <c r="H85" s="32" t="s">
        <v>13</v>
      </c>
      <c r="I85" s="69">
        <f>SUM(I3:I84)</f>
        <v>82</v>
      </c>
      <c r="J85" s="22">
        <f>SUM(J3:J84)</f>
        <v>164812</v>
      </c>
      <c r="K85" s="101">
        <f>SUM(K3:K84)</f>
        <v>46289</v>
      </c>
      <c r="L85" s="168">
        <f>SUM(L3:L84)</f>
        <v>17190118</v>
      </c>
    </row>
    <row r="86" spans="1:12" s="2" customFormat="1" ht="15" customHeight="1" x14ac:dyDescent="0.25">
      <c r="A86" s="327" t="s">
        <v>45</v>
      </c>
      <c r="B86" s="329"/>
      <c r="C86" s="329"/>
      <c r="D86" s="35"/>
      <c r="E86" s="36"/>
      <c r="F86" s="36"/>
      <c r="G86" s="36"/>
      <c r="H86" s="37"/>
      <c r="I86" s="38"/>
      <c r="J86" s="39"/>
      <c r="K86" s="98"/>
      <c r="L86" s="245"/>
    </row>
    <row r="87" spans="1:12" s="2" customFormat="1" ht="15" customHeight="1" x14ac:dyDescent="0.2">
      <c r="A87" s="162" t="s">
        <v>0</v>
      </c>
      <c r="B87" s="65" t="s">
        <v>17</v>
      </c>
      <c r="C87" s="99" t="s">
        <v>2</v>
      </c>
      <c r="D87" s="99" t="s">
        <v>3</v>
      </c>
      <c r="E87" s="66" t="s">
        <v>20</v>
      </c>
      <c r="F87" s="66" t="s">
        <v>18</v>
      </c>
      <c r="G87" s="66" t="s">
        <v>5</v>
      </c>
      <c r="H87" s="99" t="s">
        <v>19</v>
      </c>
      <c r="I87" s="129" t="s">
        <v>40</v>
      </c>
      <c r="J87" s="123" t="s">
        <v>29</v>
      </c>
      <c r="K87" s="124" t="s">
        <v>30</v>
      </c>
      <c r="L87" s="163" t="s">
        <v>6</v>
      </c>
    </row>
    <row r="88" spans="1:12" s="2" customFormat="1" ht="15" customHeight="1" x14ac:dyDescent="0.2">
      <c r="A88" s="166"/>
      <c r="B88" s="71"/>
      <c r="C88" s="72"/>
      <c r="D88" s="72"/>
      <c r="E88" s="73"/>
      <c r="F88" s="207"/>
      <c r="G88" s="72"/>
      <c r="H88" s="72"/>
      <c r="I88" s="83"/>
      <c r="J88" s="75"/>
      <c r="K88" s="100"/>
      <c r="L88" s="204"/>
    </row>
    <row r="89" spans="1:12" s="2" customFormat="1" ht="15" customHeight="1" x14ac:dyDescent="0.2">
      <c r="A89" s="166"/>
      <c r="B89" s="71"/>
      <c r="C89" s="72"/>
      <c r="D89" s="72"/>
      <c r="E89" s="73"/>
      <c r="F89" s="207"/>
      <c r="G89" s="72"/>
      <c r="H89" s="72"/>
      <c r="I89" s="83"/>
      <c r="J89" s="75"/>
      <c r="K89" s="100"/>
      <c r="L89" s="204"/>
    </row>
    <row r="90" spans="1:12" s="2" customFormat="1" ht="15" customHeight="1" x14ac:dyDescent="0.2">
      <c r="A90" s="167"/>
      <c r="B90" s="41"/>
      <c r="C90" s="42"/>
      <c r="D90" s="43"/>
      <c r="E90" s="42"/>
      <c r="F90" s="44"/>
      <c r="G90" s="45"/>
      <c r="H90" s="32" t="s">
        <v>13</v>
      </c>
      <c r="I90" s="69">
        <f>SUM(I88:I89)</f>
        <v>0</v>
      </c>
      <c r="J90" s="33">
        <f>SUM(J88:J89)</f>
        <v>0</v>
      </c>
      <c r="K90" s="101">
        <f>SUM(K88:K89)</f>
        <v>0</v>
      </c>
      <c r="L90" s="168">
        <f>SUM(L88:L89)</f>
        <v>0</v>
      </c>
    </row>
    <row r="91" spans="1:12" s="2" customFormat="1" ht="15" customHeight="1" x14ac:dyDescent="0.2">
      <c r="A91" s="217"/>
      <c r="B91" s="218"/>
      <c r="C91" s="219"/>
      <c r="D91" s="220"/>
      <c r="E91" s="219"/>
      <c r="F91" s="221"/>
      <c r="G91" s="219"/>
      <c r="H91" s="222" t="s">
        <v>47</v>
      </c>
      <c r="I91" s="223">
        <f>SUM(I85,I90)</f>
        <v>82</v>
      </c>
      <c r="J91" s="224">
        <f>SUM(J85,J90)</f>
        <v>164812</v>
      </c>
      <c r="K91" s="225">
        <f>SUM(K85,K90)</f>
        <v>46289</v>
      </c>
      <c r="L91" s="226">
        <f>SUM(L85,L90)</f>
        <v>17190118</v>
      </c>
    </row>
    <row r="92" spans="1:12" s="2" customFormat="1" ht="15" customHeight="1" x14ac:dyDescent="0.25">
      <c r="A92" s="327" t="s">
        <v>33</v>
      </c>
      <c r="B92" s="329"/>
      <c r="C92" s="329"/>
      <c r="D92" s="35"/>
      <c r="E92" s="36"/>
      <c r="F92" s="36"/>
      <c r="G92" s="36"/>
      <c r="H92" s="37"/>
      <c r="I92" s="38"/>
      <c r="J92" s="35"/>
      <c r="K92" s="98"/>
      <c r="L92" s="169"/>
    </row>
    <row r="93" spans="1:12" s="2" customFormat="1" ht="15" customHeight="1" x14ac:dyDescent="0.2">
      <c r="A93" s="170" t="s">
        <v>0</v>
      </c>
      <c r="B93" s="67" t="s">
        <v>1</v>
      </c>
      <c r="C93" s="102" t="s">
        <v>2</v>
      </c>
      <c r="D93" s="102" t="s">
        <v>3</v>
      </c>
      <c r="E93" s="68" t="s">
        <v>20</v>
      </c>
      <c r="F93" s="68" t="s">
        <v>4</v>
      </c>
      <c r="G93" s="68" t="s">
        <v>5</v>
      </c>
      <c r="H93" s="102" t="s">
        <v>19</v>
      </c>
      <c r="I93" s="130" t="s">
        <v>40</v>
      </c>
      <c r="J93" s="125" t="s">
        <v>29</v>
      </c>
      <c r="K93" s="102" t="s">
        <v>30</v>
      </c>
      <c r="L93" s="171" t="s">
        <v>6</v>
      </c>
    </row>
    <row r="94" spans="1:12" s="2" customFormat="1" ht="15" customHeight="1" x14ac:dyDescent="0.2">
      <c r="A94" s="166"/>
      <c r="B94" s="71"/>
      <c r="C94" s="72"/>
      <c r="D94" s="73"/>
      <c r="E94" s="119"/>
      <c r="F94" s="119"/>
      <c r="G94" s="119"/>
      <c r="H94" s="73"/>
      <c r="I94" s="190"/>
      <c r="J94" s="192"/>
      <c r="K94" s="190"/>
      <c r="L94" s="191"/>
    </row>
    <row r="95" spans="1:12" s="2" customFormat="1" ht="15.75" customHeight="1" x14ac:dyDescent="0.2">
      <c r="A95" s="166"/>
      <c r="B95" s="71"/>
      <c r="C95" s="72"/>
      <c r="D95" s="73"/>
      <c r="E95" s="119"/>
      <c r="F95" s="119"/>
      <c r="G95" s="119"/>
      <c r="H95" s="73"/>
      <c r="I95" s="190"/>
      <c r="J95" s="192"/>
      <c r="K95" s="190"/>
      <c r="L95" s="191"/>
    </row>
    <row r="96" spans="1:12" s="2" customFormat="1" ht="15" customHeight="1" x14ac:dyDescent="0.2">
      <c r="A96" s="172"/>
      <c r="B96" s="106"/>
      <c r="C96" s="107"/>
      <c r="D96" s="108"/>
      <c r="E96" s="109"/>
      <c r="F96" s="109"/>
      <c r="G96" s="110"/>
      <c r="H96" s="34" t="s">
        <v>13</v>
      </c>
      <c r="I96" s="70">
        <f>SUM(I94:I95)</f>
        <v>0</v>
      </c>
      <c r="J96" s="193">
        <f>SUM(J94:J95)</f>
        <v>0</v>
      </c>
      <c r="K96" s="111">
        <f>SUM(K94:K95)</f>
        <v>0</v>
      </c>
      <c r="L96" s="173">
        <f>SUM(L94:L95)</f>
        <v>0</v>
      </c>
    </row>
    <row r="97" spans="1:12" s="2" customFormat="1" ht="15" customHeight="1" x14ac:dyDescent="0.25">
      <c r="A97" s="327" t="s">
        <v>34</v>
      </c>
      <c r="B97" s="329"/>
      <c r="C97" s="329"/>
      <c r="D97" s="35"/>
      <c r="E97" s="36"/>
      <c r="F97" s="36"/>
      <c r="G97" s="36"/>
      <c r="H97" s="37"/>
      <c r="I97" s="38"/>
      <c r="J97" s="35"/>
      <c r="K97" s="98"/>
      <c r="L97" s="169"/>
    </row>
    <row r="98" spans="1:12" s="2" customFormat="1" ht="15" customHeight="1" x14ac:dyDescent="0.2">
      <c r="A98" s="170" t="s">
        <v>0</v>
      </c>
      <c r="B98" s="67" t="s">
        <v>1</v>
      </c>
      <c r="C98" s="102" t="s">
        <v>2</v>
      </c>
      <c r="D98" s="102" t="s">
        <v>3</v>
      </c>
      <c r="E98" s="68" t="s">
        <v>20</v>
      </c>
      <c r="F98" s="68" t="s">
        <v>4</v>
      </c>
      <c r="G98" s="68" t="s">
        <v>5</v>
      </c>
      <c r="H98" s="102" t="s">
        <v>19</v>
      </c>
      <c r="I98" s="130" t="s">
        <v>40</v>
      </c>
      <c r="J98" s="102" t="s">
        <v>29</v>
      </c>
      <c r="K98" s="126" t="s">
        <v>30</v>
      </c>
      <c r="L98" s="171" t="s">
        <v>6</v>
      </c>
    </row>
    <row r="99" spans="1:12" s="2" customFormat="1" ht="15" customHeight="1" x14ac:dyDescent="0.2">
      <c r="A99" s="164"/>
      <c r="B99" s="78"/>
      <c r="C99" s="73"/>
      <c r="D99" s="73"/>
      <c r="E99" s="73"/>
      <c r="F99" s="73"/>
      <c r="G99" s="73"/>
      <c r="H99" s="73"/>
      <c r="I99" s="74"/>
      <c r="J99" s="80"/>
      <c r="K99" s="103"/>
      <c r="L99" s="204"/>
    </row>
    <row r="100" spans="1:12" s="2" customFormat="1" ht="14.25" customHeight="1" x14ac:dyDescent="0.2">
      <c r="A100" s="164"/>
      <c r="B100" s="78"/>
      <c r="C100" s="73"/>
      <c r="D100" s="73"/>
      <c r="E100" s="73"/>
      <c r="F100" s="73"/>
      <c r="G100" s="73"/>
      <c r="H100" s="73"/>
      <c r="I100" s="74"/>
      <c r="J100" s="80"/>
      <c r="K100" s="103"/>
      <c r="L100" s="204"/>
    </row>
    <row r="101" spans="1:12" s="2" customFormat="1" ht="15" customHeight="1" x14ac:dyDescent="0.2">
      <c r="A101" s="174"/>
      <c r="B101" s="85"/>
      <c r="C101" s="47"/>
      <c r="D101" s="48"/>
      <c r="E101" s="47"/>
      <c r="F101" s="47"/>
      <c r="G101" s="47"/>
      <c r="H101" s="21" t="s">
        <v>13</v>
      </c>
      <c r="I101" s="86">
        <f>SUM(I99:I100)</f>
        <v>0</v>
      </c>
      <c r="J101" s="22">
        <f>SUM(J99:J100)</f>
        <v>0</v>
      </c>
      <c r="K101" s="104">
        <f>SUM(K99:K100)</f>
        <v>0</v>
      </c>
      <c r="L101" s="168">
        <f>SUM(L99:L100)</f>
        <v>0</v>
      </c>
    </row>
    <row r="102" spans="1:12" s="2" customFormat="1" ht="15" customHeight="1" x14ac:dyDescent="0.25">
      <c r="A102" s="327" t="s">
        <v>35</v>
      </c>
      <c r="B102" s="329"/>
      <c r="C102" s="329"/>
      <c r="D102" s="35"/>
      <c r="E102" s="36"/>
      <c r="F102" s="36"/>
      <c r="G102" s="36"/>
      <c r="H102" s="37"/>
      <c r="I102" s="38"/>
      <c r="J102" s="35"/>
      <c r="K102" s="98"/>
      <c r="L102" s="169"/>
    </row>
    <row r="103" spans="1:12" s="2" customFormat="1" ht="15" customHeight="1" x14ac:dyDescent="0.2">
      <c r="A103" s="170" t="s">
        <v>0</v>
      </c>
      <c r="B103" s="67" t="s">
        <v>1</v>
      </c>
      <c r="C103" s="102" t="s">
        <v>2</v>
      </c>
      <c r="D103" s="102" t="s">
        <v>3</v>
      </c>
      <c r="E103" s="68" t="s">
        <v>20</v>
      </c>
      <c r="F103" s="68" t="s">
        <v>4</v>
      </c>
      <c r="G103" s="68" t="s">
        <v>5</v>
      </c>
      <c r="H103" s="102" t="s">
        <v>19</v>
      </c>
      <c r="I103" s="130" t="s">
        <v>40</v>
      </c>
      <c r="J103" s="102" t="s">
        <v>29</v>
      </c>
      <c r="K103" s="126" t="s">
        <v>30</v>
      </c>
      <c r="L103" s="171" t="s">
        <v>6</v>
      </c>
    </row>
    <row r="104" spans="1:12" s="2" customFormat="1" ht="15" customHeight="1" x14ac:dyDescent="0.2">
      <c r="A104" s="164"/>
      <c r="B104" s="78"/>
      <c r="C104" s="73"/>
      <c r="D104" s="73"/>
      <c r="E104" s="73"/>
      <c r="F104" s="73"/>
      <c r="G104" s="73"/>
      <c r="H104" s="73"/>
      <c r="I104" s="74"/>
      <c r="J104" s="80"/>
      <c r="K104" s="103"/>
      <c r="L104" s="204"/>
    </row>
    <row r="105" spans="1:12" s="2" customFormat="1" ht="15" customHeight="1" x14ac:dyDescent="0.2">
      <c r="A105" s="164"/>
      <c r="B105" s="78"/>
      <c r="C105" s="73"/>
      <c r="D105" s="73"/>
      <c r="E105" s="73"/>
      <c r="F105" s="73"/>
      <c r="G105" s="73"/>
      <c r="H105" s="73"/>
      <c r="I105" s="74"/>
      <c r="J105" s="80"/>
      <c r="K105" s="103"/>
      <c r="L105" s="204"/>
    </row>
    <row r="106" spans="1:12" s="2" customFormat="1" ht="15" customHeight="1" x14ac:dyDescent="0.2">
      <c r="A106" s="174"/>
      <c r="B106" s="85"/>
      <c r="C106" s="47"/>
      <c r="D106" s="48"/>
      <c r="E106" s="47"/>
      <c r="F106" s="47"/>
      <c r="G106" s="47"/>
      <c r="H106" s="21" t="s">
        <v>13</v>
      </c>
      <c r="I106" s="86">
        <f>SUM(I104:I105)</f>
        <v>0</v>
      </c>
      <c r="J106" s="22">
        <f>SUM(J104:J105)</f>
        <v>0</v>
      </c>
      <c r="K106" s="104">
        <f>SUM(K104:K105)</f>
        <v>0</v>
      </c>
      <c r="L106" s="168">
        <f>SUM(L104:L105)</f>
        <v>0</v>
      </c>
    </row>
    <row r="107" spans="1:12" s="2" customFormat="1" ht="15" customHeight="1" x14ac:dyDescent="0.25">
      <c r="A107" s="327" t="s">
        <v>23</v>
      </c>
      <c r="B107" s="328"/>
      <c r="C107" s="328"/>
      <c r="D107" s="40"/>
      <c r="E107" s="36"/>
      <c r="F107" s="36"/>
      <c r="G107" s="36"/>
      <c r="H107" s="37"/>
      <c r="I107" s="38"/>
      <c r="J107" s="35"/>
      <c r="K107" s="98"/>
      <c r="L107" s="169"/>
    </row>
    <row r="108" spans="1:12" s="2" customFormat="1" ht="15" customHeight="1" x14ac:dyDescent="0.2">
      <c r="A108" s="170" t="s">
        <v>0</v>
      </c>
      <c r="B108" s="67" t="s">
        <v>1</v>
      </c>
      <c r="C108" s="102" t="s">
        <v>2</v>
      </c>
      <c r="D108" s="102" t="s">
        <v>3</v>
      </c>
      <c r="E108" s="68" t="s">
        <v>20</v>
      </c>
      <c r="F108" s="68" t="s">
        <v>4</v>
      </c>
      <c r="G108" s="68" t="s">
        <v>5</v>
      </c>
      <c r="H108" s="102" t="s">
        <v>19</v>
      </c>
      <c r="I108" s="130" t="s">
        <v>40</v>
      </c>
      <c r="J108" s="102" t="s">
        <v>29</v>
      </c>
      <c r="K108" s="127" t="s">
        <v>30</v>
      </c>
      <c r="L108" s="175" t="s">
        <v>6</v>
      </c>
    </row>
    <row r="109" spans="1:12" s="2" customFormat="1" ht="15" customHeight="1" x14ac:dyDescent="0.2">
      <c r="A109" s="323">
        <v>44706</v>
      </c>
      <c r="B109" s="71" t="s">
        <v>97</v>
      </c>
      <c r="C109" s="72" t="s">
        <v>98</v>
      </c>
      <c r="D109" s="72" t="s">
        <v>99</v>
      </c>
      <c r="E109" s="202"/>
      <c r="F109" s="203"/>
      <c r="G109" s="203"/>
      <c r="H109" s="212" t="s">
        <v>100</v>
      </c>
      <c r="I109" s="83">
        <v>1</v>
      </c>
      <c r="J109" s="208">
        <v>0</v>
      </c>
      <c r="K109" s="100">
        <v>0</v>
      </c>
      <c r="L109" s="204">
        <v>13000</v>
      </c>
    </row>
    <row r="110" spans="1:12" s="2" customFormat="1" ht="15" customHeight="1" x14ac:dyDescent="0.2">
      <c r="A110" s="166">
        <v>44713</v>
      </c>
      <c r="B110" s="71" t="s">
        <v>72</v>
      </c>
      <c r="C110" s="72" t="s">
        <v>73</v>
      </c>
      <c r="D110" s="72" t="s">
        <v>74</v>
      </c>
      <c r="E110" s="202"/>
      <c r="F110" s="203"/>
      <c r="G110" s="203"/>
      <c r="H110" s="212" t="s">
        <v>75</v>
      </c>
      <c r="I110" s="83">
        <v>1</v>
      </c>
      <c r="J110" s="208">
        <v>0</v>
      </c>
      <c r="K110" s="100">
        <v>0</v>
      </c>
      <c r="L110" s="204">
        <v>3000</v>
      </c>
    </row>
    <row r="111" spans="1:12" s="2" customFormat="1" ht="15" customHeight="1" x14ac:dyDescent="0.2">
      <c r="A111" s="166">
        <v>44713</v>
      </c>
      <c r="B111" s="71" t="s">
        <v>76</v>
      </c>
      <c r="C111" s="72" t="s">
        <v>77</v>
      </c>
      <c r="D111" s="72" t="s">
        <v>78</v>
      </c>
      <c r="E111" s="202"/>
      <c r="F111" s="203"/>
      <c r="G111" s="203"/>
      <c r="H111" s="212" t="s">
        <v>79</v>
      </c>
      <c r="I111" s="83">
        <v>1</v>
      </c>
      <c r="J111" s="208">
        <v>0</v>
      </c>
      <c r="K111" s="100">
        <v>0</v>
      </c>
      <c r="L111" s="204">
        <v>1642</v>
      </c>
    </row>
    <row r="112" spans="1:12" s="2" customFormat="1" ht="15" customHeight="1" x14ac:dyDescent="0.2">
      <c r="A112" s="166">
        <v>44713</v>
      </c>
      <c r="B112" s="71" t="s">
        <v>131</v>
      </c>
      <c r="C112" s="72" t="s">
        <v>132</v>
      </c>
      <c r="D112" s="72"/>
      <c r="E112" s="202"/>
      <c r="F112" s="203"/>
      <c r="G112" s="203"/>
      <c r="H112" s="212" t="s">
        <v>123</v>
      </c>
      <c r="I112" s="83">
        <v>1</v>
      </c>
      <c r="J112" s="208">
        <v>0</v>
      </c>
      <c r="K112" s="100">
        <v>0</v>
      </c>
      <c r="L112" s="204">
        <v>8442</v>
      </c>
    </row>
    <row r="113" spans="1:12" s="2" customFormat="1" ht="15" customHeight="1" x14ac:dyDescent="0.2">
      <c r="A113" s="164">
        <v>44714</v>
      </c>
      <c r="B113" s="78" t="s">
        <v>105</v>
      </c>
      <c r="C113" s="73" t="s">
        <v>106</v>
      </c>
      <c r="D113" s="73" t="s">
        <v>107</v>
      </c>
      <c r="E113" s="73"/>
      <c r="F113" s="202"/>
      <c r="G113" s="73"/>
      <c r="H113" s="73" t="s">
        <v>108</v>
      </c>
      <c r="I113" s="81">
        <v>1</v>
      </c>
      <c r="J113" s="240">
        <v>1800</v>
      </c>
      <c r="K113" s="118">
        <v>0</v>
      </c>
      <c r="L113" s="165">
        <v>1000</v>
      </c>
    </row>
    <row r="114" spans="1:12" s="2" customFormat="1" ht="15" customHeight="1" x14ac:dyDescent="0.2">
      <c r="A114" s="166">
        <v>44714</v>
      </c>
      <c r="B114" s="71" t="s">
        <v>124</v>
      </c>
      <c r="C114" s="72" t="s">
        <v>125</v>
      </c>
      <c r="D114" s="72" t="s">
        <v>82</v>
      </c>
      <c r="E114" s="202"/>
      <c r="F114" s="203"/>
      <c r="G114" s="203"/>
      <c r="H114" s="212" t="s">
        <v>126</v>
      </c>
      <c r="I114" s="83">
        <v>1</v>
      </c>
      <c r="J114" s="208">
        <v>0</v>
      </c>
      <c r="K114" s="100">
        <v>0</v>
      </c>
      <c r="L114" s="204">
        <v>22000</v>
      </c>
    </row>
    <row r="115" spans="1:12" s="2" customFormat="1" ht="15" customHeight="1" x14ac:dyDescent="0.2">
      <c r="A115" s="166">
        <v>44714</v>
      </c>
      <c r="B115" s="71" t="s">
        <v>127</v>
      </c>
      <c r="C115" s="72" t="s">
        <v>128</v>
      </c>
      <c r="D115" s="72" t="s">
        <v>129</v>
      </c>
      <c r="E115" s="202"/>
      <c r="F115" s="203"/>
      <c r="G115" s="203"/>
      <c r="H115" s="212" t="s">
        <v>130</v>
      </c>
      <c r="I115" s="83">
        <v>1</v>
      </c>
      <c r="J115" s="208">
        <v>0</v>
      </c>
      <c r="K115" s="100">
        <v>0</v>
      </c>
      <c r="L115" s="204">
        <v>11797</v>
      </c>
    </row>
    <row r="116" spans="1:12" s="2" customFormat="1" ht="15" customHeight="1" x14ac:dyDescent="0.2">
      <c r="A116" s="164">
        <v>44715</v>
      </c>
      <c r="B116" s="78" t="s">
        <v>109</v>
      </c>
      <c r="C116" s="73" t="s">
        <v>110</v>
      </c>
      <c r="D116" s="73" t="s">
        <v>111</v>
      </c>
      <c r="E116" s="73"/>
      <c r="F116" s="202"/>
      <c r="G116" s="73"/>
      <c r="H116" s="248" t="s">
        <v>112</v>
      </c>
      <c r="I116" s="81">
        <v>1</v>
      </c>
      <c r="J116" s="240">
        <v>0</v>
      </c>
      <c r="K116" s="118">
        <v>0</v>
      </c>
      <c r="L116" s="165">
        <v>13197</v>
      </c>
    </row>
    <row r="117" spans="1:12" s="2" customFormat="1" ht="15" customHeight="1" x14ac:dyDescent="0.2">
      <c r="A117" s="320">
        <v>44715</v>
      </c>
      <c r="B117" s="71" t="s">
        <v>113</v>
      </c>
      <c r="C117" s="72" t="s">
        <v>114</v>
      </c>
      <c r="D117" s="72" t="s">
        <v>115</v>
      </c>
      <c r="E117" s="202"/>
      <c r="F117" s="203"/>
      <c r="G117" s="203"/>
      <c r="H117" s="212" t="s">
        <v>116</v>
      </c>
      <c r="I117" s="83">
        <v>1</v>
      </c>
      <c r="J117" s="75">
        <v>0</v>
      </c>
      <c r="K117" s="100">
        <v>0</v>
      </c>
      <c r="L117" s="165">
        <v>11030</v>
      </c>
    </row>
    <row r="118" spans="1:12" s="2" customFormat="1" ht="15" customHeight="1" x14ac:dyDescent="0.2">
      <c r="A118" s="164">
        <v>44715</v>
      </c>
      <c r="B118" s="78" t="s">
        <v>117</v>
      </c>
      <c r="C118" s="73" t="s">
        <v>118</v>
      </c>
      <c r="D118" s="73"/>
      <c r="E118" s="73"/>
      <c r="F118" s="202"/>
      <c r="G118" s="73"/>
      <c r="H118" s="73" t="s">
        <v>119</v>
      </c>
      <c r="I118" s="81">
        <v>1</v>
      </c>
      <c r="J118" s="240">
        <v>0</v>
      </c>
      <c r="K118" s="118">
        <v>264</v>
      </c>
      <c r="L118" s="165">
        <v>10000</v>
      </c>
    </row>
    <row r="119" spans="1:12" s="2" customFormat="1" ht="15" customHeight="1" x14ac:dyDescent="0.2">
      <c r="A119" s="166">
        <v>44715</v>
      </c>
      <c r="B119" s="71" t="s">
        <v>120</v>
      </c>
      <c r="C119" s="72" t="s">
        <v>121</v>
      </c>
      <c r="D119" s="72" t="s">
        <v>122</v>
      </c>
      <c r="E119" s="202"/>
      <c r="F119" s="203"/>
      <c r="G119" s="203"/>
      <c r="H119" s="212" t="s">
        <v>123</v>
      </c>
      <c r="I119" s="83">
        <v>1</v>
      </c>
      <c r="J119" s="208">
        <v>0</v>
      </c>
      <c r="K119" s="100">
        <v>0</v>
      </c>
      <c r="L119" s="165">
        <v>5920</v>
      </c>
    </row>
    <row r="120" spans="1:12" s="2" customFormat="1" ht="15" customHeight="1" x14ac:dyDescent="0.2">
      <c r="A120" s="166">
        <v>44715</v>
      </c>
      <c r="B120" s="71" t="s">
        <v>202</v>
      </c>
      <c r="C120" s="72" t="s">
        <v>203</v>
      </c>
      <c r="D120" s="72" t="s">
        <v>204</v>
      </c>
      <c r="E120" s="202"/>
      <c r="F120" s="203"/>
      <c r="G120" s="203"/>
      <c r="H120" s="212" t="s">
        <v>205</v>
      </c>
      <c r="I120" s="83">
        <v>1</v>
      </c>
      <c r="J120" s="208">
        <v>0</v>
      </c>
      <c r="K120" s="100">
        <v>0</v>
      </c>
      <c r="L120" s="204">
        <v>600</v>
      </c>
    </row>
    <row r="121" spans="1:12" s="2" customFormat="1" ht="15" customHeight="1" x14ac:dyDescent="0.2">
      <c r="A121" s="166">
        <v>44718</v>
      </c>
      <c r="B121" s="71" t="s">
        <v>194</v>
      </c>
      <c r="C121" s="72" t="s">
        <v>195</v>
      </c>
      <c r="D121" s="72" t="s">
        <v>196</v>
      </c>
      <c r="E121" s="202"/>
      <c r="F121" s="203"/>
      <c r="G121" s="203"/>
      <c r="H121" s="212" t="s">
        <v>197</v>
      </c>
      <c r="I121" s="83">
        <v>1</v>
      </c>
      <c r="J121" s="208">
        <v>0</v>
      </c>
      <c r="K121" s="100">
        <v>0</v>
      </c>
      <c r="L121" s="204">
        <v>29458</v>
      </c>
    </row>
    <row r="122" spans="1:12" s="2" customFormat="1" ht="15" customHeight="1" x14ac:dyDescent="0.2">
      <c r="A122" s="166">
        <v>44718</v>
      </c>
      <c r="B122" s="71" t="s">
        <v>198</v>
      </c>
      <c r="C122" s="72" t="s">
        <v>199</v>
      </c>
      <c r="D122" s="72" t="s">
        <v>200</v>
      </c>
      <c r="E122" s="202"/>
      <c r="F122" s="203"/>
      <c r="G122" s="203"/>
      <c r="H122" s="212" t="s">
        <v>201</v>
      </c>
      <c r="I122" s="83">
        <v>1</v>
      </c>
      <c r="J122" s="75">
        <v>0</v>
      </c>
      <c r="K122" s="100">
        <v>0</v>
      </c>
      <c r="L122" s="165">
        <v>10000</v>
      </c>
    </row>
    <row r="123" spans="1:12" s="2" customFormat="1" ht="15" customHeight="1" x14ac:dyDescent="0.2">
      <c r="A123" s="210">
        <v>44718</v>
      </c>
      <c r="B123" s="211" t="s">
        <v>209</v>
      </c>
      <c r="C123" s="212" t="s">
        <v>210</v>
      </c>
      <c r="D123" s="212" t="s">
        <v>211</v>
      </c>
      <c r="E123" s="202"/>
      <c r="F123" s="237"/>
      <c r="G123" s="237"/>
      <c r="H123" s="212" t="s">
        <v>212</v>
      </c>
      <c r="I123" s="81">
        <v>1</v>
      </c>
      <c r="J123" s="238">
        <v>0</v>
      </c>
      <c r="K123" s="239">
        <v>0</v>
      </c>
      <c r="L123" s="165">
        <v>5800</v>
      </c>
    </row>
    <row r="124" spans="1:12" s="2" customFormat="1" ht="15" customHeight="1" x14ac:dyDescent="0.2">
      <c r="A124" s="166">
        <v>44718</v>
      </c>
      <c r="B124" s="71" t="s">
        <v>213</v>
      </c>
      <c r="C124" s="72" t="s">
        <v>214</v>
      </c>
      <c r="D124" s="72"/>
      <c r="E124" s="202"/>
      <c r="F124" s="203"/>
      <c r="G124" s="203"/>
      <c r="H124" s="212" t="s">
        <v>215</v>
      </c>
      <c r="I124" s="83">
        <v>1</v>
      </c>
      <c r="J124" s="208">
        <v>0</v>
      </c>
      <c r="K124" s="100">
        <v>0</v>
      </c>
      <c r="L124" s="204">
        <v>3800</v>
      </c>
    </row>
    <row r="125" spans="1:12" s="2" customFormat="1" ht="15" customHeight="1" x14ac:dyDescent="0.2">
      <c r="A125" s="166">
        <v>44718</v>
      </c>
      <c r="B125" s="71" t="s">
        <v>230</v>
      </c>
      <c r="C125" s="72" t="s">
        <v>231</v>
      </c>
      <c r="D125" s="72" t="s">
        <v>235</v>
      </c>
      <c r="E125" s="202"/>
      <c r="F125" s="203"/>
      <c r="G125" s="203"/>
      <c r="H125" s="212" t="s">
        <v>75</v>
      </c>
      <c r="I125" s="83">
        <v>1</v>
      </c>
      <c r="J125" s="208">
        <v>0</v>
      </c>
      <c r="K125" s="100">
        <v>0</v>
      </c>
      <c r="L125" s="204">
        <v>6000</v>
      </c>
    </row>
    <row r="126" spans="1:12" s="2" customFormat="1" ht="15" customHeight="1" x14ac:dyDescent="0.2">
      <c r="A126" s="166">
        <v>44720</v>
      </c>
      <c r="B126" s="71" t="s">
        <v>186</v>
      </c>
      <c r="C126" s="72" t="s">
        <v>187</v>
      </c>
      <c r="D126" s="72" t="s">
        <v>188</v>
      </c>
      <c r="E126" s="202"/>
      <c r="F126" s="203"/>
      <c r="G126" s="203"/>
      <c r="H126" s="212" t="s">
        <v>189</v>
      </c>
      <c r="I126" s="83">
        <v>1</v>
      </c>
      <c r="J126" s="208">
        <v>0</v>
      </c>
      <c r="K126" s="100">
        <v>192</v>
      </c>
      <c r="L126" s="204">
        <v>15000</v>
      </c>
    </row>
    <row r="127" spans="1:12" s="2" customFormat="1" ht="15" customHeight="1" x14ac:dyDescent="0.2">
      <c r="A127" s="164">
        <v>44720</v>
      </c>
      <c r="B127" s="78" t="s">
        <v>190</v>
      </c>
      <c r="C127" s="73" t="s">
        <v>191</v>
      </c>
      <c r="D127" s="73" t="s">
        <v>192</v>
      </c>
      <c r="E127" s="73"/>
      <c r="F127" s="202"/>
      <c r="G127" s="73"/>
      <c r="H127" s="73" t="s">
        <v>193</v>
      </c>
      <c r="I127" s="81">
        <v>1</v>
      </c>
      <c r="J127" s="240">
        <v>0</v>
      </c>
      <c r="K127" s="118">
        <v>160</v>
      </c>
      <c r="L127" s="165">
        <v>7218</v>
      </c>
    </row>
    <row r="128" spans="1:12" s="2" customFormat="1" ht="15" customHeight="1" x14ac:dyDescent="0.2">
      <c r="A128" s="166">
        <v>44720</v>
      </c>
      <c r="B128" s="71" t="s">
        <v>282</v>
      </c>
      <c r="C128" s="72" t="s">
        <v>283</v>
      </c>
      <c r="D128" s="72"/>
      <c r="E128" s="202"/>
      <c r="F128" s="203"/>
      <c r="G128" s="203"/>
      <c r="H128" s="212" t="s">
        <v>284</v>
      </c>
      <c r="I128" s="83">
        <v>1</v>
      </c>
      <c r="J128" s="208">
        <v>0</v>
      </c>
      <c r="K128" s="100">
        <v>710</v>
      </c>
      <c r="L128" s="204">
        <v>9000</v>
      </c>
    </row>
    <row r="129" spans="1:12" s="2" customFormat="1" ht="15" customHeight="1" x14ac:dyDescent="0.2">
      <c r="A129" s="166">
        <v>44721</v>
      </c>
      <c r="B129" s="71" t="s">
        <v>285</v>
      </c>
      <c r="C129" s="72" t="s">
        <v>286</v>
      </c>
      <c r="D129" s="72"/>
      <c r="E129" s="202"/>
      <c r="F129" s="203"/>
      <c r="G129" s="203"/>
      <c r="H129" s="212" t="s">
        <v>287</v>
      </c>
      <c r="I129" s="83">
        <v>1</v>
      </c>
      <c r="J129" s="208">
        <v>0</v>
      </c>
      <c r="K129" s="100">
        <v>0</v>
      </c>
      <c r="L129" s="204">
        <v>550</v>
      </c>
    </row>
    <row r="130" spans="1:12" s="2" customFormat="1" ht="15" customHeight="1" x14ac:dyDescent="0.2">
      <c r="A130" s="166">
        <v>44722</v>
      </c>
      <c r="B130" s="71" t="s">
        <v>309</v>
      </c>
      <c r="C130" s="72" t="s">
        <v>310</v>
      </c>
      <c r="D130" s="72" t="s">
        <v>311</v>
      </c>
      <c r="E130" s="202"/>
      <c r="F130" s="203"/>
      <c r="G130" s="203"/>
      <c r="H130" s="212" t="s">
        <v>130</v>
      </c>
      <c r="I130" s="83">
        <v>1</v>
      </c>
      <c r="J130" s="208">
        <v>0</v>
      </c>
      <c r="K130" s="100">
        <v>0</v>
      </c>
      <c r="L130" s="165">
        <v>19831</v>
      </c>
    </row>
    <row r="131" spans="1:12" s="2" customFormat="1" ht="15" customHeight="1" x14ac:dyDescent="0.2">
      <c r="A131" s="166">
        <v>44722</v>
      </c>
      <c r="B131" s="71" t="s">
        <v>388</v>
      </c>
      <c r="C131" s="72" t="s">
        <v>389</v>
      </c>
      <c r="D131" s="72"/>
      <c r="E131" s="202"/>
      <c r="F131" s="203"/>
      <c r="G131" s="203"/>
      <c r="H131" s="212" t="s">
        <v>390</v>
      </c>
      <c r="I131" s="83">
        <v>1</v>
      </c>
      <c r="J131" s="208">
        <v>0</v>
      </c>
      <c r="K131" s="100">
        <v>0</v>
      </c>
      <c r="L131" s="204">
        <v>15000</v>
      </c>
    </row>
    <row r="132" spans="1:12" s="2" customFormat="1" ht="15" customHeight="1" x14ac:dyDescent="0.2">
      <c r="A132" s="210">
        <v>44725</v>
      </c>
      <c r="B132" s="211" t="s">
        <v>332</v>
      </c>
      <c r="C132" s="212" t="s">
        <v>333</v>
      </c>
      <c r="D132" s="212" t="s">
        <v>334</v>
      </c>
      <c r="E132" s="202"/>
      <c r="F132" s="237"/>
      <c r="G132" s="237"/>
      <c r="H132" s="212" t="s">
        <v>112</v>
      </c>
      <c r="I132" s="83">
        <v>1</v>
      </c>
      <c r="J132" s="208">
        <v>0</v>
      </c>
      <c r="K132" s="324">
        <v>0</v>
      </c>
      <c r="L132" s="204">
        <v>14663</v>
      </c>
    </row>
    <row r="133" spans="1:12" s="2" customFormat="1" ht="15" customHeight="1" x14ac:dyDescent="0.2">
      <c r="A133" s="210">
        <v>44725</v>
      </c>
      <c r="B133" s="211" t="s">
        <v>385</v>
      </c>
      <c r="C133" s="212" t="s">
        <v>386</v>
      </c>
      <c r="D133" s="212"/>
      <c r="E133" s="202"/>
      <c r="F133" s="237"/>
      <c r="G133" s="237"/>
      <c r="H133" s="212" t="s">
        <v>387</v>
      </c>
      <c r="I133" s="83">
        <v>1</v>
      </c>
      <c r="J133" s="208">
        <v>0</v>
      </c>
      <c r="K133" s="324">
        <v>0</v>
      </c>
      <c r="L133" s="204">
        <v>27380</v>
      </c>
    </row>
    <row r="134" spans="1:12" s="2" customFormat="1" ht="15" customHeight="1" x14ac:dyDescent="0.2">
      <c r="A134" s="210">
        <v>44725</v>
      </c>
      <c r="B134" s="211" t="s">
        <v>399</v>
      </c>
      <c r="C134" s="212" t="s">
        <v>400</v>
      </c>
      <c r="D134" s="212" t="s">
        <v>188</v>
      </c>
      <c r="E134" s="202"/>
      <c r="F134" s="237"/>
      <c r="G134" s="237"/>
      <c r="H134" s="212" t="s">
        <v>394</v>
      </c>
      <c r="I134" s="83">
        <v>1</v>
      </c>
      <c r="J134" s="208">
        <v>0</v>
      </c>
      <c r="K134" s="324">
        <v>0</v>
      </c>
      <c r="L134" s="204">
        <v>460</v>
      </c>
    </row>
    <row r="135" spans="1:12" s="2" customFormat="1" ht="15" customHeight="1" x14ac:dyDescent="0.2">
      <c r="A135" s="210">
        <v>44725</v>
      </c>
      <c r="B135" s="211" t="s">
        <v>401</v>
      </c>
      <c r="C135" s="212" t="s">
        <v>402</v>
      </c>
      <c r="D135" s="212" t="s">
        <v>403</v>
      </c>
      <c r="E135" s="202"/>
      <c r="F135" s="237"/>
      <c r="G135" s="237"/>
      <c r="H135" s="212" t="s">
        <v>394</v>
      </c>
      <c r="I135" s="83">
        <v>1</v>
      </c>
      <c r="J135" s="208">
        <v>0</v>
      </c>
      <c r="K135" s="324">
        <v>0</v>
      </c>
      <c r="L135" s="204">
        <v>435</v>
      </c>
    </row>
    <row r="136" spans="1:12" s="2" customFormat="1" ht="15" customHeight="1" x14ac:dyDescent="0.2">
      <c r="A136" s="210">
        <v>44726</v>
      </c>
      <c r="B136" s="211" t="s">
        <v>381</v>
      </c>
      <c r="C136" s="212" t="s">
        <v>382</v>
      </c>
      <c r="D136" s="212" t="s">
        <v>383</v>
      </c>
      <c r="E136" s="202"/>
      <c r="F136" s="237"/>
      <c r="G136" s="237"/>
      <c r="H136" s="212" t="s">
        <v>384</v>
      </c>
      <c r="I136" s="83">
        <v>1</v>
      </c>
      <c r="J136" s="208">
        <v>902</v>
      </c>
      <c r="K136" s="324">
        <v>0</v>
      </c>
      <c r="L136" s="204">
        <v>40000</v>
      </c>
    </row>
    <row r="137" spans="1:12" s="2" customFormat="1" ht="15" customHeight="1" x14ac:dyDescent="0.2">
      <c r="A137" s="210">
        <v>44726</v>
      </c>
      <c r="B137" s="211" t="s">
        <v>391</v>
      </c>
      <c r="C137" s="212" t="s">
        <v>392</v>
      </c>
      <c r="D137" s="212" t="s">
        <v>393</v>
      </c>
      <c r="E137" s="202"/>
      <c r="F137" s="237"/>
      <c r="G137" s="237"/>
      <c r="H137" s="212" t="s">
        <v>394</v>
      </c>
      <c r="I137" s="83">
        <v>1</v>
      </c>
      <c r="J137" s="208">
        <v>0</v>
      </c>
      <c r="K137" s="324">
        <v>0</v>
      </c>
      <c r="L137" s="204">
        <v>630</v>
      </c>
    </row>
    <row r="138" spans="1:12" s="2" customFormat="1" ht="15" customHeight="1" x14ac:dyDescent="0.2">
      <c r="A138" s="210">
        <v>44726</v>
      </c>
      <c r="B138" s="211" t="s">
        <v>404</v>
      </c>
      <c r="C138" s="212" t="s">
        <v>405</v>
      </c>
      <c r="D138" s="212" t="s">
        <v>406</v>
      </c>
      <c r="E138" s="202"/>
      <c r="F138" s="237"/>
      <c r="G138" s="237"/>
      <c r="H138" s="212" t="s">
        <v>407</v>
      </c>
      <c r="I138" s="83">
        <v>1</v>
      </c>
      <c r="J138" s="208">
        <v>0</v>
      </c>
      <c r="K138" s="324">
        <v>0</v>
      </c>
      <c r="L138" s="204">
        <v>4477</v>
      </c>
    </row>
    <row r="139" spans="1:12" s="2" customFormat="1" ht="15" customHeight="1" x14ac:dyDescent="0.2">
      <c r="A139" s="210">
        <v>44727</v>
      </c>
      <c r="B139" s="211" t="s">
        <v>395</v>
      </c>
      <c r="C139" s="212" t="s">
        <v>396</v>
      </c>
      <c r="D139" s="212" t="s">
        <v>397</v>
      </c>
      <c r="E139" s="202"/>
      <c r="F139" s="237"/>
      <c r="G139" s="237"/>
      <c r="H139" s="212" t="s">
        <v>398</v>
      </c>
      <c r="I139" s="83">
        <v>1</v>
      </c>
      <c r="J139" s="208">
        <v>1342</v>
      </c>
      <c r="K139" s="324">
        <v>0</v>
      </c>
      <c r="L139" s="204">
        <v>15800</v>
      </c>
    </row>
    <row r="140" spans="1:12" s="2" customFormat="1" ht="15" customHeight="1" x14ac:dyDescent="0.2">
      <c r="A140" s="210">
        <v>44727</v>
      </c>
      <c r="B140" s="211" t="s">
        <v>417</v>
      </c>
      <c r="C140" s="212" t="s">
        <v>418</v>
      </c>
      <c r="D140" s="212"/>
      <c r="E140" s="202"/>
      <c r="F140" s="237"/>
      <c r="G140" s="237"/>
      <c r="H140" s="212" t="s">
        <v>419</v>
      </c>
      <c r="I140" s="81">
        <v>1</v>
      </c>
      <c r="J140" s="238">
        <v>0</v>
      </c>
      <c r="K140" s="239">
        <v>0</v>
      </c>
      <c r="L140" s="165">
        <v>39800</v>
      </c>
    </row>
    <row r="141" spans="1:12" s="2" customFormat="1" ht="15" customHeight="1" x14ac:dyDescent="0.2">
      <c r="A141" s="210">
        <v>44727</v>
      </c>
      <c r="B141" s="211" t="s">
        <v>424</v>
      </c>
      <c r="C141" s="212" t="s">
        <v>425</v>
      </c>
      <c r="D141" s="212" t="s">
        <v>426</v>
      </c>
      <c r="E141" s="202"/>
      <c r="F141" s="237"/>
      <c r="G141" s="237"/>
      <c r="H141" s="212" t="s">
        <v>427</v>
      </c>
      <c r="I141" s="83">
        <v>1</v>
      </c>
      <c r="J141" s="208">
        <v>528</v>
      </c>
      <c r="K141" s="324">
        <v>0</v>
      </c>
      <c r="L141" s="204">
        <v>6700</v>
      </c>
    </row>
    <row r="142" spans="1:12" s="2" customFormat="1" ht="15" customHeight="1" x14ac:dyDescent="0.2">
      <c r="A142" s="210">
        <v>44727</v>
      </c>
      <c r="B142" s="211" t="s">
        <v>428</v>
      </c>
      <c r="C142" s="212" t="s">
        <v>429</v>
      </c>
      <c r="D142" s="212" t="s">
        <v>426</v>
      </c>
      <c r="E142" s="202"/>
      <c r="F142" s="237"/>
      <c r="G142" s="237"/>
      <c r="H142" s="212" t="s">
        <v>427</v>
      </c>
      <c r="I142" s="83">
        <v>1</v>
      </c>
      <c r="J142" s="208">
        <v>528</v>
      </c>
      <c r="K142" s="324">
        <v>0</v>
      </c>
      <c r="L142" s="204">
        <v>6700</v>
      </c>
    </row>
    <row r="143" spans="1:12" s="2" customFormat="1" ht="15" customHeight="1" x14ac:dyDescent="0.2">
      <c r="A143" s="210">
        <v>44727</v>
      </c>
      <c r="B143" s="211" t="s">
        <v>430</v>
      </c>
      <c r="C143" s="212" t="s">
        <v>431</v>
      </c>
      <c r="D143" s="212" t="s">
        <v>426</v>
      </c>
      <c r="E143" s="202"/>
      <c r="F143" s="237"/>
      <c r="G143" s="237"/>
      <c r="H143" s="212" t="s">
        <v>427</v>
      </c>
      <c r="I143" s="83">
        <v>1</v>
      </c>
      <c r="J143" s="208">
        <v>528</v>
      </c>
      <c r="K143" s="324">
        <v>0</v>
      </c>
      <c r="L143" s="204">
        <v>6700</v>
      </c>
    </row>
    <row r="144" spans="1:12" s="2" customFormat="1" ht="15" customHeight="1" x14ac:dyDescent="0.2">
      <c r="A144" s="210">
        <v>44727</v>
      </c>
      <c r="B144" s="211" t="s">
        <v>432</v>
      </c>
      <c r="C144" s="212" t="s">
        <v>433</v>
      </c>
      <c r="D144" s="212" t="s">
        <v>426</v>
      </c>
      <c r="E144" s="202"/>
      <c r="F144" s="237"/>
      <c r="G144" s="237"/>
      <c r="H144" s="212" t="s">
        <v>427</v>
      </c>
      <c r="I144" s="83">
        <v>1</v>
      </c>
      <c r="J144" s="208">
        <v>528</v>
      </c>
      <c r="K144" s="324">
        <v>0</v>
      </c>
      <c r="L144" s="204">
        <v>6700</v>
      </c>
    </row>
    <row r="145" spans="1:13" s="2" customFormat="1" ht="15" customHeight="1" x14ac:dyDescent="0.2">
      <c r="A145" s="210">
        <v>44727</v>
      </c>
      <c r="B145" s="211" t="s">
        <v>434</v>
      </c>
      <c r="C145" s="212" t="s">
        <v>435</v>
      </c>
      <c r="D145" s="212" t="s">
        <v>426</v>
      </c>
      <c r="E145" s="202"/>
      <c r="F145" s="237"/>
      <c r="G145" s="237"/>
      <c r="H145" s="212" t="s">
        <v>427</v>
      </c>
      <c r="I145" s="83">
        <v>1</v>
      </c>
      <c r="J145" s="208">
        <v>528</v>
      </c>
      <c r="K145" s="324">
        <v>0</v>
      </c>
      <c r="L145" s="204">
        <v>6700</v>
      </c>
    </row>
    <row r="146" spans="1:13" s="2" customFormat="1" ht="15" customHeight="1" x14ac:dyDescent="0.2">
      <c r="A146" s="210">
        <v>44727</v>
      </c>
      <c r="B146" s="211" t="s">
        <v>436</v>
      </c>
      <c r="C146" s="250" t="s">
        <v>437</v>
      </c>
      <c r="D146" s="212" t="s">
        <v>426</v>
      </c>
      <c r="E146" s="202"/>
      <c r="F146" s="237"/>
      <c r="G146" s="237"/>
      <c r="H146" s="212" t="s">
        <v>427</v>
      </c>
      <c r="I146" s="83">
        <v>1</v>
      </c>
      <c r="J146" s="208">
        <v>528</v>
      </c>
      <c r="K146" s="324">
        <v>0</v>
      </c>
      <c r="L146" s="204">
        <v>6700</v>
      </c>
    </row>
    <row r="147" spans="1:13" s="2" customFormat="1" ht="15" customHeight="1" x14ac:dyDescent="0.2">
      <c r="A147" s="210">
        <v>44727</v>
      </c>
      <c r="B147" s="211" t="s">
        <v>438</v>
      </c>
      <c r="C147" s="212" t="s">
        <v>439</v>
      </c>
      <c r="D147" s="212" t="s">
        <v>426</v>
      </c>
      <c r="E147" s="202"/>
      <c r="F147" s="237"/>
      <c r="G147" s="237"/>
      <c r="H147" s="212" t="s">
        <v>427</v>
      </c>
      <c r="I147" s="83">
        <v>1</v>
      </c>
      <c r="J147" s="208">
        <v>672</v>
      </c>
      <c r="K147" s="324">
        <v>0</v>
      </c>
      <c r="L147" s="204">
        <v>7700</v>
      </c>
    </row>
    <row r="148" spans="1:13" s="2" customFormat="1" ht="15" customHeight="1" x14ac:dyDescent="0.2">
      <c r="A148" s="210">
        <v>44727</v>
      </c>
      <c r="B148" s="211" t="s">
        <v>440</v>
      </c>
      <c r="C148" s="212" t="s">
        <v>441</v>
      </c>
      <c r="D148" s="212" t="s">
        <v>426</v>
      </c>
      <c r="E148" s="202"/>
      <c r="F148" s="237"/>
      <c r="G148" s="237"/>
      <c r="H148" s="212" t="s">
        <v>427</v>
      </c>
      <c r="I148" s="83">
        <v>1</v>
      </c>
      <c r="J148" s="208">
        <v>672</v>
      </c>
      <c r="K148" s="324">
        <v>0</v>
      </c>
      <c r="L148" s="204">
        <v>7700</v>
      </c>
    </row>
    <row r="149" spans="1:13" s="2" customFormat="1" ht="15" customHeight="1" x14ac:dyDescent="0.2">
      <c r="A149" s="210">
        <v>44727</v>
      </c>
      <c r="B149" s="211" t="s">
        <v>442</v>
      </c>
      <c r="C149" s="212" t="s">
        <v>443</v>
      </c>
      <c r="D149" s="212" t="s">
        <v>426</v>
      </c>
      <c r="E149" s="202"/>
      <c r="F149" s="237"/>
      <c r="G149" s="237"/>
      <c r="H149" s="212" t="s">
        <v>427</v>
      </c>
      <c r="I149" s="83">
        <v>1</v>
      </c>
      <c r="J149" s="208">
        <v>672</v>
      </c>
      <c r="K149" s="324">
        <v>0</v>
      </c>
      <c r="L149" s="204">
        <v>7700</v>
      </c>
      <c r="M149" s="326"/>
    </row>
    <row r="150" spans="1:13" s="2" customFormat="1" ht="15" customHeight="1" x14ac:dyDescent="0.2">
      <c r="A150" s="210">
        <v>44727</v>
      </c>
      <c r="B150" s="211" t="s">
        <v>444</v>
      </c>
      <c r="C150" s="212" t="s">
        <v>445</v>
      </c>
      <c r="D150" s="212" t="s">
        <v>426</v>
      </c>
      <c r="E150" s="202"/>
      <c r="F150" s="237"/>
      <c r="G150" s="237"/>
      <c r="H150" s="212" t="s">
        <v>427</v>
      </c>
      <c r="I150" s="83">
        <v>1</v>
      </c>
      <c r="J150" s="208">
        <v>672</v>
      </c>
      <c r="K150" s="324">
        <v>0</v>
      </c>
      <c r="L150" s="204">
        <v>7700</v>
      </c>
    </row>
    <row r="151" spans="1:13" s="2" customFormat="1" ht="15" customHeight="1" x14ac:dyDescent="0.2">
      <c r="A151" s="210">
        <v>44727</v>
      </c>
      <c r="B151" s="211" t="s">
        <v>446</v>
      </c>
      <c r="C151" s="212" t="s">
        <v>447</v>
      </c>
      <c r="D151" s="212" t="s">
        <v>426</v>
      </c>
      <c r="E151" s="202"/>
      <c r="F151" s="237"/>
      <c r="G151" s="237"/>
      <c r="H151" s="212" t="s">
        <v>427</v>
      </c>
      <c r="I151" s="83">
        <v>1</v>
      </c>
      <c r="J151" s="208">
        <v>528</v>
      </c>
      <c r="K151" s="324">
        <v>0</v>
      </c>
      <c r="L151" s="204">
        <v>6700</v>
      </c>
    </row>
    <row r="152" spans="1:13" s="2" customFormat="1" ht="15" customHeight="1" x14ac:dyDescent="0.2">
      <c r="A152" s="210">
        <v>44727</v>
      </c>
      <c r="B152" s="211" t="s">
        <v>448</v>
      </c>
      <c r="C152" s="212" t="s">
        <v>449</v>
      </c>
      <c r="D152" s="212" t="s">
        <v>426</v>
      </c>
      <c r="E152" s="202"/>
      <c r="F152" s="237"/>
      <c r="G152" s="237"/>
      <c r="H152" s="212" t="s">
        <v>427</v>
      </c>
      <c r="I152" s="83">
        <v>1</v>
      </c>
      <c r="J152" s="208">
        <v>528</v>
      </c>
      <c r="K152" s="324">
        <v>0</v>
      </c>
      <c r="L152" s="204">
        <v>6700</v>
      </c>
    </row>
    <row r="153" spans="1:13" s="2" customFormat="1" ht="15" customHeight="1" x14ac:dyDescent="0.2">
      <c r="A153" s="210">
        <v>44727</v>
      </c>
      <c r="B153" s="211" t="s">
        <v>450</v>
      </c>
      <c r="C153" s="212" t="s">
        <v>451</v>
      </c>
      <c r="D153" s="212" t="s">
        <v>426</v>
      </c>
      <c r="E153" s="202"/>
      <c r="F153" s="237"/>
      <c r="G153" s="237"/>
      <c r="H153" s="212" t="s">
        <v>427</v>
      </c>
      <c r="I153" s="83">
        <v>1</v>
      </c>
      <c r="J153" s="208">
        <v>528</v>
      </c>
      <c r="K153" s="324">
        <v>0</v>
      </c>
      <c r="L153" s="204">
        <v>6700</v>
      </c>
    </row>
    <row r="154" spans="1:13" s="2" customFormat="1" ht="15" customHeight="1" x14ac:dyDescent="0.2">
      <c r="A154" s="210">
        <v>44727</v>
      </c>
      <c r="B154" s="211" t="s">
        <v>452</v>
      </c>
      <c r="C154" s="212" t="s">
        <v>453</v>
      </c>
      <c r="D154" s="212" t="s">
        <v>426</v>
      </c>
      <c r="E154" s="202"/>
      <c r="F154" s="237"/>
      <c r="G154" s="237"/>
      <c r="H154" s="212" t="s">
        <v>427</v>
      </c>
      <c r="I154" s="83">
        <v>1</v>
      </c>
      <c r="J154" s="208">
        <v>528</v>
      </c>
      <c r="K154" s="324">
        <v>0</v>
      </c>
      <c r="L154" s="204">
        <v>6700</v>
      </c>
    </row>
    <row r="155" spans="1:13" s="2" customFormat="1" ht="15" customHeight="1" x14ac:dyDescent="0.2">
      <c r="A155" s="210">
        <v>44728</v>
      </c>
      <c r="B155" s="211" t="s">
        <v>343</v>
      </c>
      <c r="C155" s="212" t="s">
        <v>344</v>
      </c>
      <c r="D155" s="212" t="s">
        <v>345</v>
      </c>
      <c r="E155" s="202"/>
      <c r="F155" s="237"/>
      <c r="G155" s="237"/>
      <c r="H155" s="212" t="s">
        <v>346</v>
      </c>
      <c r="I155" s="83">
        <v>1</v>
      </c>
      <c r="J155" s="208">
        <v>0</v>
      </c>
      <c r="K155" s="324">
        <v>0</v>
      </c>
      <c r="L155" s="204">
        <v>11220</v>
      </c>
    </row>
    <row r="156" spans="1:13" s="2" customFormat="1" ht="15" customHeight="1" x14ac:dyDescent="0.2">
      <c r="A156" s="210">
        <v>44728</v>
      </c>
      <c r="B156" s="211" t="s">
        <v>420</v>
      </c>
      <c r="C156" s="212" t="s">
        <v>421</v>
      </c>
      <c r="D156" s="212" t="s">
        <v>422</v>
      </c>
      <c r="E156" s="202"/>
      <c r="F156" s="237"/>
      <c r="G156" s="237"/>
      <c r="H156" s="212" t="s">
        <v>423</v>
      </c>
      <c r="I156" s="83">
        <v>1</v>
      </c>
      <c r="J156" s="208">
        <v>0</v>
      </c>
      <c r="K156" s="324">
        <v>0</v>
      </c>
      <c r="L156" s="204">
        <v>5000</v>
      </c>
    </row>
    <row r="157" spans="1:13" s="2" customFormat="1" ht="15" customHeight="1" x14ac:dyDescent="0.2">
      <c r="A157" s="210">
        <v>44728</v>
      </c>
      <c r="B157" s="211" t="s">
        <v>454</v>
      </c>
      <c r="C157" s="212" t="s">
        <v>455</v>
      </c>
      <c r="D157" s="212" t="s">
        <v>196</v>
      </c>
      <c r="E157" s="202"/>
      <c r="F157" s="237"/>
      <c r="G157" s="237"/>
      <c r="H157" s="212" t="s">
        <v>456</v>
      </c>
      <c r="I157" s="83">
        <v>1</v>
      </c>
      <c r="J157" s="208">
        <v>0</v>
      </c>
      <c r="K157" s="324">
        <v>0</v>
      </c>
      <c r="L157" s="204">
        <v>8000</v>
      </c>
    </row>
    <row r="158" spans="1:13" s="2" customFormat="1" ht="15" customHeight="1" x14ac:dyDescent="0.2">
      <c r="A158" s="210">
        <v>44729</v>
      </c>
      <c r="B158" s="211" t="s">
        <v>335</v>
      </c>
      <c r="C158" s="212" t="s">
        <v>336</v>
      </c>
      <c r="D158" s="212" t="s">
        <v>337</v>
      </c>
      <c r="E158" s="202"/>
      <c r="F158" s="237"/>
      <c r="G158" s="237"/>
      <c r="H158" s="212" t="s">
        <v>338</v>
      </c>
      <c r="I158" s="83">
        <v>1</v>
      </c>
      <c r="J158" s="208">
        <v>0</v>
      </c>
      <c r="K158" s="324">
        <v>0</v>
      </c>
      <c r="L158" s="204">
        <v>1700</v>
      </c>
    </row>
    <row r="159" spans="1:13" s="2" customFormat="1" ht="15" customHeight="1" x14ac:dyDescent="0.2">
      <c r="A159" s="210">
        <v>44729</v>
      </c>
      <c r="B159" s="211" t="s">
        <v>457</v>
      </c>
      <c r="C159" s="212" t="s">
        <v>458</v>
      </c>
      <c r="D159" s="212" t="s">
        <v>74</v>
      </c>
      <c r="E159" s="202"/>
      <c r="F159" s="237"/>
      <c r="G159" s="237"/>
      <c r="H159" s="212" t="s">
        <v>459</v>
      </c>
      <c r="I159" s="83">
        <v>1</v>
      </c>
      <c r="J159" s="208">
        <v>0</v>
      </c>
      <c r="K159" s="324">
        <v>0</v>
      </c>
      <c r="L159" s="204">
        <v>58258</v>
      </c>
    </row>
    <row r="160" spans="1:13" s="2" customFormat="1" ht="15" customHeight="1" x14ac:dyDescent="0.2">
      <c r="A160" s="210">
        <v>44729</v>
      </c>
      <c r="B160" s="211" t="s">
        <v>460</v>
      </c>
      <c r="C160" s="212" t="s">
        <v>461</v>
      </c>
      <c r="D160" s="212" t="s">
        <v>129</v>
      </c>
      <c r="E160" s="202"/>
      <c r="F160" s="237"/>
      <c r="G160" s="237"/>
      <c r="H160" s="212" t="s">
        <v>459</v>
      </c>
      <c r="I160" s="83">
        <v>1</v>
      </c>
      <c r="J160" s="208">
        <v>0</v>
      </c>
      <c r="K160" s="324">
        <v>0</v>
      </c>
      <c r="L160" s="204">
        <v>37267</v>
      </c>
    </row>
    <row r="161" spans="1:12" s="2" customFormat="1" ht="15" customHeight="1" x14ac:dyDescent="0.2">
      <c r="A161" s="210">
        <v>44729</v>
      </c>
      <c r="B161" s="211" t="s">
        <v>535</v>
      </c>
      <c r="C161" s="212" t="s">
        <v>536</v>
      </c>
      <c r="D161" s="212"/>
      <c r="E161" s="202"/>
      <c r="F161" s="237"/>
      <c r="G161" s="237"/>
      <c r="H161" s="212" t="s">
        <v>537</v>
      </c>
      <c r="I161" s="83">
        <v>1</v>
      </c>
      <c r="J161" s="208">
        <v>0</v>
      </c>
      <c r="K161" s="324">
        <v>0</v>
      </c>
      <c r="L161" s="204">
        <v>3000</v>
      </c>
    </row>
    <row r="162" spans="1:12" s="2" customFormat="1" ht="15" customHeight="1" x14ac:dyDescent="0.2">
      <c r="A162" s="210">
        <v>44729</v>
      </c>
      <c r="B162" s="211" t="s">
        <v>538</v>
      </c>
      <c r="C162" s="212" t="s">
        <v>539</v>
      </c>
      <c r="D162" s="212" t="s">
        <v>196</v>
      </c>
      <c r="E162" s="202"/>
      <c r="F162" s="237"/>
      <c r="G162" s="237"/>
      <c r="H162" s="212" t="s">
        <v>394</v>
      </c>
      <c r="I162" s="83">
        <v>1</v>
      </c>
      <c r="J162" s="208">
        <v>0</v>
      </c>
      <c r="K162" s="324">
        <v>0</v>
      </c>
      <c r="L162" s="204">
        <v>243</v>
      </c>
    </row>
    <row r="163" spans="1:12" s="2" customFormat="1" ht="15" customHeight="1" x14ac:dyDescent="0.2">
      <c r="A163" s="210">
        <v>44729</v>
      </c>
      <c r="B163" s="211" t="s">
        <v>540</v>
      </c>
      <c r="C163" s="212" t="s">
        <v>541</v>
      </c>
      <c r="D163" s="212" t="s">
        <v>542</v>
      </c>
      <c r="E163" s="202"/>
      <c r="F163" s="237"/>
      <c r="G163" s="237"/>
      <c r="H163" s="212" t="s">
        <v>394</v>
      </c>
      <c r="I163" s="83">
        <v>1</v>
      </c>
      <c r="J163" s="208">
        <v>0</v>
      </c>
      <c r="K163" s="324">
        <v>0</v>
      </c>
      <c r="L163" s="204">
        <v>460</v>
      </c>
    </row>
    <row r="164" spans="1:12" s="2" customFormat="1" ht="15" customHeight="1" x14ac:dyDescent="0.2">
      <c r="A164" s="210">
        <v>44729</v>
      </c>
      <c r="B164" s="211" t="s">
        <v>563</v>
      </c>
      <c r="C164" s="212" t="s">
        <v>564</v>
      </c>
      <c r="D164" s="212" t="s">
        <v>565</v>
      </c>
      <c r="E164" s="202"/>
      <c r="F164" s="237"/>
      <c r="G164" s="237"/>
      <c r="H164" s="212" t="s">
        <v>566</v>
      </c>
      <c r="I164" s="83">
        <v>1</v>
      </c>
      <c r="J164" s="208">
        <v>0</v>
      </c>
      <c r="K164" s="324">
        <v>0</v>
      </c>
      <c r="L164" s="204">
        <v>28000</v>
      </c>
    </row>
    <row r="165" spans="1:12" s="2" customFormat="1" ht="15" customHeight="1" x14ac:dyDescent="0.2">
      <c r="A165" s="210">
        <v>44732</v>
      </c>
      <c r="B165" s="211" t="s">
        <v>573</v>
      </c>
      <c r="C165" s="212" t="s">
        <v>574</v>
      </c>
      <c r="D165" s="212"/>
      <c r="E165" s="202"/>
      <c r="F165" s="237"/>
      <c r="G165" s="237"/>
      <c r="H165" s="212" t="s">
        <v>419</v>
      </c>
      <c r="I165" s="83">
        <v>1</v>
      </c>
      <c r="J165" s="208">
        <v>0</v>
      </c>
      <c r="K165" s="324">
        <v>0</v>
      </c>
      <c r="L165" s="204">
        <v>35000</v>
      </c>
    </row>
    <row r="166" spans="1:12" s="2" customFormat="1" ht="15" customHeight="1" x14ac:dyDescent="0.2">
      <c r="A166" s="210">
        <v>44732</v>
      </c>
      <c r="B166" s="211" t="s">
        <v>575</v>
      </c>
      <c r="C166" s="212" t="s">
        <v>576</v>
      </c>
      <c r="D166" s="212" t="s">
        <v>577</v>
      </c>
      <c r="E166" s="202"/>
      <c r="F166" s="237"/>
      <c r="G166" s="237"/>
      <c r="H166" s="212" t="s">
        <v>578</v>
      </c>
      <c r="I166" s="83">
        <v>1</v>
      </c>
      <c r="J166" s="208">
        <v>0</v>
      </c>
      <c r="K166" s="324">
        <v>0</v>
      </c>
      <c r="L166" s="204">
        <v>0</v>
      </c>
    </row>
    <row r="167" spans="1:12" s="2" customFormat="1" ht="15" customHeight="1" x14ac:dyDescent="0.2">
      <c r="A167" s="210">
        <v>44732</v>
      </c>
      <c r="B167" s="211" t="s">
        <v>579</v>
      </c>
      <c r="C167" s="212" t="s">
        <v>580</v>
      </c>
      <c r="D167" s="212" t="s">
        <v>577</v>
      </c>
      <c r="E167" s="202"/>
      <c r="F167" s="237"/>
      <c r="G167" s="237"/>
      <c r="H167" s="212" t="s">
        <v>578</v>
      </c>
      <c r="I167" s="83">
        <v>1</v>
      </c>
      <c r="J167" s="208">
        <v>0</v>
      </c>
      <c r="K167" s="324">
        <v>0</v>
      </c>
      <c r="L167" s="204">
        <v>0</v>
      </c>
    </row>
    <row r="168" spans="1:12" s="2" customFormat="1" ht="15" customHeight="1" x14ac:dyDescent="0.2">
      <c r="A168" s="210">
        <v>44732</v>
      </c>
      <c r="B168" s="211" t="s">
        <v>581</v>
      </c>
      <c r="C168" s="212" t="s">
        <v>582</v>
      </c>
      <c r="D168" s="212" t="s">
        <v>583</v>
      </c>
      <c r="E168" s="202"/>
      <c r="F168" s="237"/>
      <c r="G168" s="237"/>
      <c r="H168" s="212" t="s">
        <v>584</v>
      </c>
      <c r="I168" s="83">
        <v>1</v>
      </c>
      <c r="J168" s="208">
        <v>0</v>
      </c>
      <c r="K168" s="324">
        <v>0</v>
      </c>
      <c r="L168" s="204">
        <v>43099</v>
      </c>
    </row>
    <row r="169" spans="1:12" s="2" customFormat="1" ht="15" customHeight="1" x14ac:dyDescent="0.2">
      <c r="A169" s="210">
        <v>44732</v>
      </c>
      <c r="B169" s="211" t="s">
        <v>585</v>
      </c>
      <c r="C169" s="212" t="s">
        <v>586</v>
      </c>
      <c r="D169" s="212" t="s">
        <v>587</v>
      </c>
      <c r="E169" s="202"/>
      <c r="F169" s="237"/>
      <c r="G169" s="237"/>
      <c r="H169" s="212" t="s">
        <v>123</v>
      </c>
      <c r="I169" s="83">
        <v>1</v>
      </c>
      <c r="J169" s="208">
        <v>0</v>
      </c>
      <c r="K169" s="324">
        <v>0</v>
      </c>
      <c r="L169" s="204">
        <v>10189</v>
      </c>
    </row>
    <row r="170" spans="1:12" s="2" customFormat="1" ht="15" customHeight="1" x14ac:dyDescent="0.2">
      <c r="A170" s="210">
        <v>44732</v>
      </c>
      <c r="B170" s="211" t="s">
        <v>588</v>
      </c>
      <c r="C170" s="212" t="s">
        <v>589</v>
      </c>
      <c r="D170" s="212" t="s">
        <v>590</v>
      </c>
      <c r="E170" s="202"/>
      <c r="F170" s="237"/>
      <c r="G170" s="237"/>
      <c r="H170" s="212" t="s">
        <v>591</v>
      </c>
      <c r="I170" s="83">
        <v>1</v>
      </c>
      <c r="J170" s="208">
        <v>0</v>
      </c>
      <c r="K170" s="324">
        <v>0</v>
      </c>
      <c r="L170" s="204">
        <v>1500</v>
      </c>
    </row>
    <row r="171" spans="1:12" s="2" customFormat="1" ht="15" customHeight="1" x14ac:dyDescent="0.2">
      <c r="A171" s="210">
        <v>44733</v>
      </c>
      <c r="B171" s="211" t="s">
        <v>640</v>
      </c>
      <c r="C171" s="212" t="s">
        <v>641</v>
      </c>
      <c r="D171" s="212" t="s">
        <v>173</v>
      </c>
      <c r="E171" s="202"/>
      <c r="F171" s="237"/>
      <c r="G171" s="237"/>
      <c r="H171" s="212" t="s">
        <v>642</v>
      </c>
      <c r="I171" s="83">
        <v>1</v>
      </c>
      <c r="J171" s="208">
        <v>0</v>
      </c>
      <c r="K171" s="324">
        <v>0</v>
      </c>
      <c r="L171" s="204">
        <v>6114</v>
      </c>
    </row>
    <row r="172" spans="1:12" s="2" customFormat="1" ht="15" customHeight="1" x14ac:dyDescent="0.2">
      <c r="A172" s="210">
        <v>44733</v>
      </c>
      <c r="B172" s="211" t="s">
        <v>643</v>
      </c>
      <c r="C172" s="212" t="s">
        <v>644</v>
      </c>
      <c r="D172" s="212" t="s">
        <v>645</v>
      </c>
      <c r="E172" s="202"/>
      <c r="F172" s="237"/>
      <c r="G172" s="237"/>
      <c r="H172" s="212" t="s">
        <v>642</v>
      </c>
      <c r="I172" s="83">
        <v>1</v>
      </c>
      <c r="J172" s="208">
        <v>0</v>
      </c>
      <c r="K172" s="324">
        <v>0</v>
      </c>
      <c r="L172" s="204">
        <v>5795</v>
      </c>
    </row>
    <row r="173" spans="1:12" s="2" customFormat="1" ht="15" customHeight="1" x14ac:dyDescent="0.2">
      <c r="A173" s="210">
        <v>44733</v>
      </c>
      <c r="B173" s="211" t="s">
        <v>646</v>
      </c>
      <c r="C173" s="212" t="s">
        <v>647</v>
      </c>
      <c r="D173" s="212" t="s">
        <v>648</v>
      </c>
      <c r="E173" s="202"/>
      <c r="F173" s="237"/>
      <c r="G173" s="237"/>
      <c r="H173" s="212" t="s">
        <v>649</v>
      </c>
      <c r="I173" s="83">
        <v>1</v>
      </c>
      <c r="J173" s="208">
        <v>0</v>
      </c>
      <c r="K173" s="324">
        <v>0</v>
      </c>
      <c r="L173" s="204">
        <v>6691</v>
      </c>
    </row>
    <row r="174" spans="1:12" s="2" customFormat="1" ht="15" customHeight="1" x14ac:dyDescent="0.2">
      <c r="A174" s="210">
        <v>44733</v>
      </c>
      <c r="B174" s="211" t="s">
        <v>650</v>
      </c>
      <c r="C174" s="212" t="s">
        <v>651</v>
      </c>
      <c r="D174" s="212" t="s">
        <v>375</v>
      </c>
      <c r="E174" s="202"/>
      <c r="F174" s="237"/>
      <c r="G174" s="237"/>
      <c r="H174" s="212" t="s">
        <v>652</v>
      </c>
      <c r="I174" s="83">
        <v>1</v>
      </c>
      <c r="J174" s="208">
        <v>0</v>
      </c>
      <c r="K174" s="324">
        <v>0</v>
      </c>
      <c r="L174" s="204">
        <v>6000</v>
      </c>
    </row>
    <row r="175" spans="1:12" s="2" customFormat="1" ht="15" customHeight="1" x14ac:dyDescent="0.2">
      <c r="A175" s="210">
        <v>44733</v>
      </c>
      <c r="B175" s="211" t="s">
        <v>653</v>
      </c>
      <c r="C175" s="212" t="s">
        <v>654</v>
      </c>
      <c r="D175" s="212" t="s">
        <v>655</v>
      </c>
      <c r="E175" s="202"/>
      <c r="F175" s="237"/>
      <c r="G175" s="237"/>
      <c r="H175" s="212" t="s">
        <v>112</v>
      </c>
      <c r="I175" s="83">
        <v>1</v>
      </c>
      <c r="J175" s="208">
        <v>0</v>
      </c>
      <c r="K175" s="324">
        <v>0</v>
      </c>
      <c r="L175" s="204">
        <v>14675</v>
      </c>
    </row>
    <row r="176" spans="1:12" s="2" customFormat="1" ht="15" customHeight="1" x14ac:dyDescent="0.2">
      <c r="A176" s="210">
        <v>44733</v>
      </c>
      <c r="B176" s="211" t="s">
        <v>659</v>
      </c>
      <c r="C176" s="212" t="s">
        <v>660</v>
      </c>
      <c r="D176" s="212" t="s">
        <v>661</v>
      </c>
      <c r="E176" s="202"/>
      <c r="F176" s="237"/>
      <c r="G176" s="237"/>
      <c r="H176" s="212" t="s">
        <v>662</v>
      </c>
      <c r="I176" s="83">
        <v>1</v>
      </c>
      <c r="J176" s="208">
        <v>0</v>
      </c>
      <c r="K176" s="324">
        <v>0</v>
      </c>
      <c r="L176" s="204">
        <v>4000</v>
      </c>
    </row>
    <row r="177" spans="1:12" s="2" customFormat="1" ht="15" customHeight="1" x14ac:dyDescent="0.2">
      <c r="A177" s="210">
        <v>44733</v>
      </c>
      <c r="B177" s="211" t="s">
        <v>663</v>
      </c>
      <c r="C177" s="212" t="s">
        <v>664</v>
      </c>
      <c r="D177" s="212" t="s">
        <v>661</v>
      </c>
      <c r="E177" s="202"/>
      <c r="F177" s="237"/>
      <c r="G177" s="237"/>
      <c r="H177" s="212" t="s">
        <v>662</v>
      </c>
      <c r="I177" s="83">
        <v>1</v>
      </c>
      <c r="J177" s="208">
        <v>0</v>
      </c>
      <c r="K177" s="324">
        <v>0</v>
      </c>
      <c r="L177" s="204">
        <v>3200</v>
      </c>
    </row>
    <row r="178" spans="1:12" s="2" customFormat="1" ht="15" customHeight="1" x14ac:dyDescent="0.2">
      <c r="A178" s="210">
        <v>44733</v>
      </c>
      <c r="B178" s="211" t="s">
        <v>665</v>
      </c>
      <c r="C178" s="212" t="s">
        <v>666</v>
      </c>
      <c r="D178" s="212" t="s">
        <v>661</v>
      </c>
      <c r="E178" s="202"/>
      <c r="F178" s="237"/>
      <c r="G178" s="237"/>
      <c r="H178" s="212" t="s">
        <v>662</v>
      </c>
      <c r="I178" s="83">
        <v>1</v>
      </c>
      <c r="J178" s="208">
        <v>0</v>
      </c>
      <c r="K178" s="324">
        <v>0</v>
      </c>
      <c r="L178" s="204">
        <v>8500</v>
      </c>
    </row>
    <row r="179" spans="1:12" s="2" customFormat="1" ht="15" customHeight="1" x14ac:dyDescent="0.2">
      <c r="A179" s="210">
        <v>44733</v>
      </c>
      <c r="B179" s="211" t="s">
        <v>667</v>
      </c>
      <c r="C179" s="212" t="s">
        <v>668</v>
      </c>
      <c r="D179" s="212" t="s">
        <v>661</v>
      </c>
      <c r="E179" s="202"/>
      <c r="F179" s="237"/>
      <c r="G179" s="237"/>
      <c r="H179" s="212" t="s">
        <v>662</v>
      </c>
      <c r="I179" s="83">
        <v>1</v>
      </c>
      <c r="J179" s="208">
        <v>0</v>
      </c>
      <c r="K179" s="324">
        <v>0</v>
      </c>
      <c r="L179" s="204">
        <v>9000</v>
      </c>
    </row>
    <row r="180" spans="1:12" s="2" customFormat="1" ht="15" customHeight="1" x14ac:dyDescent="0.2">
      <c r="A180" s="210">
        <v>44734</v>
      </c>
      <c r="B180" s="211" t="s">
        <v>656</v>
      </c>
      <c r="C180" s="212" t="s">
        <v>657</v>
      </c>
      <c r="D180" s="212" t="s">
        <v>196</v>
      </c>
      <c r="E180" s="202"/>
      <c r="F180" s="237"/>
      <c r="G180" s="237"/>
      <c r="H180" s="212" t="s">
        <v>658</v>
      </c>
      <c r="I180" s="83">
        <v>1</v>
      </c>
      <c r="J180" s="208">
        <v>0</v>
      </c>
      <c r="K180" s="324">
        <v>0</v>
      </c>
      <c r="L180" s="204">
        <v>35000</v>
      </c>
    </row>
    <row r="181" spans="1:12" s="2" customFormat="1" ht="15" customHeight="1" x14ac:dyDescent="0.2">
      <c r="A181" s="210">
        <v>44735</v>
      </c>
      <c r="B181" s="211" t="s">
        <v>689</v>
      </c>
      <c r="C181" s="212" t="s">
        <v>690</v>
      </c>
      <c r="D181" s="212" t="s">
        <v>129</v>
      </c>
      <c r="E181" s="202"/>
      <c r="F181" s="237"/>
      <c r="G181" s="237"/>
      <c r="H181" s="212" t="s">
        <v>459</v>
      </c>
      <c r="I181" s="83">
        <v>1</v>
      </c>
      <c r="J181" s="208">
        <v>0</v>
      </c>
      <c r="K181" s="324">
        <v>0</v>
      </c>
      <c r="L181" s="204">
        <v>49690</v>
      </c>
    </row>
    <row r="182" spans="1:12" s="2" customFormat="1" ht="15" customHeight="1" x14ac:dyDescent="0.2">
      <c r="A182" s="210">
        <v>44735</v>
      </c>
      <c r="B182" s="211" t="s">
        <v>706</v>
      </c>
      <c r="C182" s="212" t="s">
        <v>707</v>
      </c>
      <c r="D182" s="212"/>
      <c r="E182" s="202"/>
      <c r="F182" s="237"/>
      <c r="G182" s="237"/>
      <c r="H182" s="212" t="s">
        <v>708</v>
      </c>
      <c r="I182" s="83">
        <v>1</v>
      </c>
      <c r="J182" s="208">
        <v>0</v>
      </c>
      <c r="K182" s="324">
        <v>0</v>
      </c>
      <c r="L182" s="204">
        <v>15000</v>
      </c>
    </row>
    <row r="183" spans="1:12" s="2" customFormat="1" ht="15" customHeight="1" x14ac:dyDescent="0.2">
      <c r="A183" s="210">
        <v>44736</v>
      </c>
      <c r="B183" s="211" t="s">
        <v>696</v>
      </c>
      <c r="C183" s="212" t="s">
        <v>697</v>
      </c>
      <c r="D183" s="212" t="s">
        <v>698</v>
      </c>
      <c r="E183" s="202"/>
      <c r="F183" s="237"/>
      <c r="G183" s="237"/>
      <c r="H183" s="212" t="s">
        <v>699</v>
      </c>
      <c r="I183" s="83">
        <v>1</v>
      </c>
      <c r="J183" s="208">
        <v>0</v>
      </c>
      <c r="K183" s="324">
        <v>120</v>
      </c>
      <c r="L183" s="204">
        <v>6500</v>
      </c>
    </row>
    <row r="184" spans="1:12" s="2" customFormat="1" ht="15" customHeight="1" x14ac:dyDescent="0.2">
      <c r="A184" s="210">
        <v>44736</v>
      </c>
      <c r="B184" s="211" t="s">
        <v>700</v>
      </c>
      <c r="C184" s="212" t="s">
        <v>701</v>
      </c>
      <c r="D184" s="212"/>
      <c r="E184" s="202"/>
      <c r="F184" s="237"/>
      <c r="G184" s="237"/>
      <c r="H184" s="212" t="s">
        <v>146</v>
      </c>
      <c r="I184" s="83">
        <v>1</v>
      </c>
      <c r="J184" s="208">
        <v>0</v>
      </c>
      <c r="K184" s="324">
        <v>0</v>
      </c>
      <c r="L184" s="204">
        <v>150</v>
      </c>
    </row>
    <row r="185" spans="1:12" s="2" customFormat="1" ht="15" customHeight="1" x14ac:dyDescent="0.2">
      <c r="A185" s="210">
        <v>44736</v>
      </c>
      <c r="B185" s="211" t="s">
        <v>702</v>
      </c>
      <c r="C185" s="212" t="s">
        <v>703</v>
      </c>
      <c r="D185" s="212" t="s">
        <v>704</v>
      </c>
      <c r="E185" s="202"/>
      <c r="F185" s="237"/>
      <c r="G185" s="237"/>
      <c r="H185" s="212" t="s">
        <v>705</v>
      </c>
      <c r="I185" s="83">
        <v>1</v>
      </c>
      <c r="J185" s="208">
        <v>0</v>
      </c>
      <c r="K185" s="324">
        <v>0</v>
      </c>
      <c r="L185" s="204">
        <v>6800</v>
      </c>
    </row>
    <row r="186" spans="1:12" s="2" customFormat="1" ht="15" customHeight="1" x14ac:dyDescent="0.2">
      <c r="A186" s="210">
        <v>44736</v>
      </c>
      <c r="B186" s="211" t="s">
        <v>761</v>
      </c>
      <c r="C186" s="212" t="s">
        <v>762</v>
      </c>
      <c r="D186" s="212" t="s">
        <v>763</v>
      </c>
      <c r="E186" s="202"/>
      <c r="F186" s="237"/>
      <c r="G186" s="237"/>
      <c r="H186" s="212" t="s">
        <v>764</v>
      </c>
      <c r="I186" s="83">
        <v>1</v>
      </c>
      <c r="J186" s="208">
        <v>0</v>
      </c>
      <c r="K186" s="324">
        <v>0</v>
      </c>
      <c r="L186" s="204">
        <v>33617</v>
      </c>
    </row>
    <row r="187" spans="1:12" s="2" customFormat="1" ht="15" customHeight="1" x14ac:dyDescent="0.2">
      <c r="A187" s="166">
        <v>44739</v>
      </c>
      <c r="B187" s="71" t="s">
        <v>770</v>
      </c>
      <c r="C187" s="72" t="s">
        <v>771</v>
      </c>
      <c r="D187" s="72" t="s">
        <v>772</v>
      </c>
      <c r="E187" s="202"/>
      <c r="F187" s="203"/>
      <c r="G187" s="203"/>
      <c r="H187" s="212" t="s">
        <v>773</v>
      </c>
      <c r="I187" s="83">
        <v>1</v>
      </c>
      <c r="J187" s="208">
        <v>0</v>
      </c>
      <c r="K187" s="100">
        <v>0</v>
      </c>
      <c r="L187" s="204">
        <v>5000</v>
      </c>
    </row>
    <row r="188" spans="1:12" s="2" customFormat="1" ht="15" customHeight="1" x14ac:dyDescent="0.2">
      <c r="A188" s="166">
        <v>44740</v>
      </c>
      <c r="B188" s="71" t="s">
        <v>774</v>
      </c>
      <c r="C188" s="72" t="s">
        <v>775</v>
      </c>
      <c r="D188" s="72"/>
      <c r="E188" s="202"/>
      <c r="F188" s="203"/>
      <c r="G188" s="203"/>
      <c r="H188" s="212" t="s">
        <v>197</v>
      </c>
      <c r="I188" s="83">
        <v>1</v>
      </c>
      <c r="J188" s="208">
        <v>0</v>
      </c>
      <c r="K188" s="100">
        <v>0</v>
      </c>
      <c r="L188" s="204">
        <v>60388</v>
      </c>
    </row>
    <row r="189" spans="1:12" s="2" customFormat="1" ht="15" customHeight="1" x14ac:dyDescent="0.2">
      <c r="A189" s="166">
        <v>44740</v>
      </c>
      <c r="B189" s="71" t="s">
        <v>776</v>
      </c>
      <c r="C189" s="72" t="s">
        <v>777</v>
      </c>
      <c r="D189" s="72"/>
      <c r="E189" s="202"/>
      <c r="F189" s="203"/>
      <c r="G189" s="203"/>
      <c r="H189" s="212" t="s">
        <v>197</v>
      </c>
      <c r="I189" s="83">
        <v>1</v>
      </c>
      <c r="J189" s="208">
        <v>0</v>
      </c>
      <c r="K189" s="100">
        <v>0</v>
      </c>
      <c r="L189" s="204">
        <v>41324</v>
      </c>
    </row>
    <row r="190" spans="1:12" s="2" customFormat="1" ht="15" customHeight="1" x14ac:dyDescent="0.2">
      <c r="A190" s="166">
        <v>44740</v>
      </c>
      <c r="B190" s="71" t="s">
        <v>778</v>
      </c>
      <c r="C190" s="72" t="s">
        <v>779</v>
      </c>
      <c r="D190" s="72" t="s">
        <v>196</v>
      </c>
      <c r="E190" s="202"/>
      <c r="F190" s="203"/>
      <c r="G190" s="203"/>
      <c r="H190" s="212" t="s">
        <v>773</v>
      </c>
      <c r="I190" s="83">
        <v>1</v>
      </c>
      <c r="J190" s="208">
        <v>0</v>
      </c>
      <c r="K190" s="100">
        <v>0</v>
      </c>
      <c r="L190" s="204">
        <v>5000</v>
      </c>
    </row>
    <row r="191" spans="1:12" s="2" customFormat="1" ht="15" customHeight="1" x14ac:dyDescent="0.2">
      <c r="A191" s="166">
        <v>44740</v>
      </c>
      <c r="B191" s="71" t="s">
        <v>780</v>
      </c>
      <c r="C191" s="72" t="s">
        <v>781</v>
      </c>
      <c r="D191" s="72" t="s">
        <v>782</v>
      </c>
      <c r="E191" s="202"/>
      <c r="F191" s="203"/>
      <c r="G191" s="203"/>
      <c r="H191" s="212" t="s">
        <v>773</v>
      </c>
      <c r="I191" s="83">
        <v>1</v>
      </c>
      <c r="J191" s="208">
        <v>0</v>
      </c>
      <c r="K191" s="100">
        <v>0</v>
      </c>
      <c r="L191" s="204">
        <v>7000</v>
      </c>
    </row>
    <row r="192" spans="1:12" s="2" customFormat="1" ht="15" customHeight="1" x14ac:dyDescent="0.2">
      <c r="A192" s="166">
        <v>44740</v>
      </c>
      <c r="B192" s="71" t="s">
        <v>783</v>
      </c>
      <c r="C192" s="72" t="s">
        <v>784</v>
      </c>
      <c r="D192" s="72" t="s">
        <v>71</v>
      </c>
      <c r="E192" s="202"/>
      <c r="F192" s="203"/>
      <c r="G192" s="203"/>
      <c r="H192" s="212" t="s">
        <v>785</v>
      </c>
      <c r="I192" s="83">
        <v>1</v>
      </c>
      <c r="J192" s="208">
        <v>0</v>
      </c>
      <c r="K192" s="100">
        <v>0</v>
      </c>
      <c r="L192" s="204">
        <v>1000</v>
      </c>
    </row>
    <row r="193" spans="1:12" s="2" customFormat="1" ht="15" customHeight="1" x14ac:dyDescent="0.2">
      <c r="A193" s="166">
        <v>44741</v>
      </c>
      <c r="B193" s="71" t="s">
        <v>796</v>
      </c>
      <c r="C193" s="72" t="s">
        <v>797</v>
      </c>
      <c r="D193" s="72" t="s">
        <v>334</v>
      </c>
      <c r="E193" s="202"/>
      <c r="F193" s="203"/>
      <c r="G193" s="203"/>
      <c r="H193" s="212" t="s">
        <v>798</v>
      </c>
      <c r="I193" s="83">
        <v>1</v>
      </c>
      <c r="J193" s="208">
        <v>0</v>
      </c>
      <c r="K193" s="100">
        <v>0</v>
      </c>
      <c r="L193" s="204">
        <v>36117</v>
      </c>
    </row>
    <row r="194" spans="1:12" s="2" customFormat="1" ht="15" customHeight="1" x14ac:dyDescent="0.2">
      <c r="A194" s="166">
        <v>44741</v>
      </c>
      <c r="B194" s="71" t="s">
        <v>799</v>
      </c>
      <c r="C194" s="72" t="s">
        <v>800</v>
      </c>
      <c r="D194" s="72" t="s">
        <v>587</v>
      </c>
      <c r="E194" s="202"/>
      <c r="F194" s="203"/>
      <c r="G194" s="203"/>
      <c r="H194" s="212" t="s">
        <v>764</v>
      </c>
      <c r="I194" s="83">
        <v>1</v>
      </c>
      <c r="J194" s="208">
        <v>0</v>
      </c>
      <c r="K194" s="100">
        <v>0</v>
      </c>
      <c r="L194" s="204">
        <v>8769</v>
      </c>
    </row>
    <row r="195" spans="1:12" s="2" customFormat="1" ht="15" customHeight="1" x14ac:dyDescent="0.2">
      <c r="A195" s="166">
        <v>44742</v>
      </c>
      <c r="B195" s="71" t="s">
        <v>821</v>
      </c>
      <c r="C195" s="72" t="s">
        <v>822</v>
      </c>
      <c r="D195" s="72"/>
      <c r="E195" s="202"/>
      <c r="F195" s="203"/>
      <c r="G195" s="203"/>
      <c r="H195" s="212" t="s">
        <v>773</v>
      </c>
      <c r="I195" s="83">
        <v>1</v>
      </c>
      <c r="J195" s="208">
        <v>0</v>
      </c>
      <c r="K195" s="100">
        <v>0</v>
      </c>
      <c r="L195" s="204">
        <v>3000</v>
      </c>
    </row>
    <row r="196" spans="1:12" s="2" customFormat="1" x14ac:dyDescent="0.2">
      <c r="A196" s="166">
        <v>44742</v>
      </c>
      <c r="B196" s="71" t="s">
        <v>815</v>
      </c>
      <c r="C196" s="72" t="s">
        <v>816</v>
      </c>
      <c r="D196" s="72" t="s">
        <v>817</v>
      </c>
      <c r="E196" s="202"/>
      <c r="F196" s="203"/>
      <c r="G196" s="203"/>
      <c r="H196" s="212" t="s">
        <v>818</v>
      </c>
      <c r="I196" s="83">
        <v>1</v>
      </c>
      <c r="J196" s="208">
        <v>0</v>
      </c>
      <c r="K196" s="100">
        <v>0</v>
      </c>
      <c r="L196" s="204">
        <v>6200</v>
      </c>
    </row>
    <row r="197" spans="1:12" s="2" customFormat="1" ht="15" hidden="1" customHeight="1" x14ac:dyDescent="0.2">
      <c r="A197" s="166"/>
      <c r="B197" s="71"/>
      <c r="C197" s="72"/>
      <c r="D197" s="72"/>
      <c r="E197" s="202"/>
      <c r="F197" s="203"/>
      <c r="G197" s="203"/>
      <c r="H197" s="212"/>
      <c r="I197" s="83"/>
      <c r="J197" s="208"/>
      <c r="K197" s="100"/>
      <c r="L197" s="204"/>
    </row>
    <row r="198" spans="1:12" s="2" customFormat="1" ht="15" customHeight="1" x14ac:dyDescent="0.2">
      <c r="A198" s="176"/>
      <c r="B198" s="46"/>
      <c r="C198" s="47"/>
      <c r="D198" s="48"/>
      <c r="E198" s="47"/>
      <c r="F198" s="47"/>
      <c r="G198" s="49"/>
      <c r="H198" s="21" t="s">
        <v>13</v>
      </c>
      <c r="I198" s="177">
        <f>SUM(I109:I197)</f>
        <v>88</v>
      </c>
      <c r="J198" s="178">
        <f>SUM(J109:J197)</f>
        <v>12012</v>
      </c>
      <c r="K198" s="101">
        <f>SUM(K109:K197)</f>
        <v>1446</v>
      </c>
      <c r="L198" s="179">
        <f>SUM(L109:L197)</f>
        <v>1092196</v>
      </c>
    </row>
    <row r="199" spans="1:12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2"/>
    <row r="201" spans="1:12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2"/>
    <row r="203" spans="1:12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2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2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2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2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2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2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2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.7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  <c r="M238" s="1"/>
    </row>
    <row r="239" spans="1:13" s="2" customFormat="1" ht="15" customHeight="1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  <c r="M239" s="1"/>
    </row>
    <row r="240" spans="1:13" s="2" customFormat="1" ht="15" customHeight="1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  <c r="M240" s="1"/>
    </row>
    <row r="241" spans="1:13" s="2" customFormat="1" ht="15" customHeight="1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  <c r="M241" s="1"/>
    </row>
    <row r="242" spans="1:13" s="2" customFormat="1" ht="15" customHeight="1" x14ac:dyDescent="0.2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</row>
    <row r="243" spans="1:13" s="2" customFormat="1" ht="15" customHeight="1" x14ac:dyDescent="0.2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"/>
    </row>
    <row r="244" spans="1:13" s="2" customFormat="1" ht="15" customHeight="1" x14ac:dyDescent="0.2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"/>
    </row>
    <row r="245" spans="1:13" s="2" customFormat="1" ht="15" customHeight="1" x14ac:dyDescent="0.2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"/>
    </row>
    <row r="246" spans="1:13" s="2" customFormat="1" ht="15" customHeight="1" x14ac:dyDescent="0.2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"/>
    </row>
    <row r="247" spans="1:13" s="2" customFormat="1" ht="15" customHeight="1" x14ac:dyDescent="0.2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"/>
    </row>
    <row r="248" spans="1:13" s="2" customFormat="1" ht="15" customHeight="1" x14ac:dyDescent="0.2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"/>
    </row>
    <row r="249" spans="1:13" s="2" customFormat="1" ht="15" customHeight="1" x14ac:dyDescent="0.2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"/>
    </row>
    <row r="250" spans="1:13" s="2" customFormat="1" ht="15" customHeight="1" x14ac:dyDescent="0.2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"/>
    </row>
    <row r="251" spans="1:13" s="2" customFormat="1" ht="15" customHeight="1" x14ac:dyDescent="0.2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"/>
    </row>
    <row r="252" spans="1:13" s="2" customFormat="1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"/>
      <c r="M252" s="1"/>
    </row>
    <row r="253" spans="1:13" s="2" customFormat="1" ht="15" customHeight="1" x14ac:dyDescent="0.2"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B254" s="25"/>
      <c r="C254" s="26"/>
      <c r="D254" s="1"/>
      <c r="E254" s="26"/>
      <c r="F254" s="26"/>
      <c r="G254" s="26"/>
      <c r="I254" s="27"/>
      <c r="J254" s="28"/>
      <c r="K254" s="29"/>
      <c r="L254" s="5"/>
      <c r="M254" s="1"/>
    </row>
    <row r="255" spans="1:13" s="2" customFormat="1" ht="15" customHeight="1" x14ac:dyDescent="0.2">
      <c r="B255" s="25"/>
      <c r="C255" s="26"/>
      <c r="D255" s="1"/>
      <c r="E255" s="26"/>
      <c r="F255" s="26"/>
      <c r="G255" s="26"/>
      <c r="H255" s="30"/>
      <c r="I255" s="31"/>
      <c r="J255" s="1"/>
      <c r="K255" s="26"/>
      <c r="L255" s="5"/>
      <c r="M255" s="1"/>
    </row>
    <row r="256" spans="1:13" s="2" customFormat="1" ht="15" customHeight="1" x14ac:dyDescent="0.2">
      <c r="B256" s="25"/>
      <c r="C256" s="26"/>
      <c r="D256" s="1"/>
      <c r="E256" s="26"/>
      <c r="F256" s="26"/>
      <c r="G256" s="26"/>
      <c r="H256" s="30"/>
      <c r="I256" s="31"/>
      <c r="J256" s="1"/>
      <c r="K256" s="26"/>
      <c r="L256" s="5"/>
    </row>
    <row r="257" spans="1:13" s="2" customFormat="1" ht="15" customHeight="1" x14ac:dyDescent="0.2">
      <c r="B257" s="25"/>
      <c r="C257" s="26"/>
      <c r="D257" s="1"/>
      <c r="E257" s="26"/>
      <c r="F257" s="26"/>
      <c r="G257" s="26"/>
      <c r="H257" s="30"/>
      <c r="I257" s="31"/>
      <c r="J257" s="1"/>
      <c r="K257" s="26"/>
      <c r="L257" s="5"/>
    </row>
    <row r="258" spans="1:13" s="2" customFormat="1" ht="15" customHeight="1" x14ac:dyDescent="0.2">
      <c r="B258" s="25"/>
      <c r="C258" s="26"/>
      <c r="D258" s="1"/>
      <c r="E258" s="26"/>
      <c r="F258" s="26"/>
      <c r="G258" s="26"/>
      <c r="H258" s="30"/>
      <c r="I258" s="31"/>
      <c r="J258" s="1"/>
      <c r="K258" s="26"/>
      <c r="L258" s="5"/>
    </row>
    <row r="259" spans="1:13" s="2" customFormat="1" ht="15" customHeight="1" x14ac:dyDescent="0.2">
      <c r="B259" s="25"/>
      <c r="C259" s="26"/>
      <c r="D259" s="1"/>
      <c r="E259" s="26"/>
      <c r="F259" s="26"/>
      <c r="G259" s="26"/>
      <c r="H259" s="30"/>
      <c r="I259" s="31"/>
      <c r="J259" s="1"/>
      <c r="K259" s="26"/>
      <c r="L259" s="5"/>
    </row>
    <row r="260" spans="1:13" s="2" customFormat="1" ht="15" customHeight="1" x14ac:dyDescent="0.2">
      <c r="A260" s="4"/>
      <c r="B260" s="25"/>
      <c r="C260" s="26"/>
      <c r="D260" s="1"/>
      <c r="E260" s="26"/>
      <c r="F260" s="26"/>
      <c r="G260" s="26"/>
      <c r="H260" s="30"/>
      <c r="I260" s="31"/>
      <c r="J260" s="1"/>
      <c r="K260" s="26"/>
      <c r="L260" s="5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87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1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1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1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1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1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1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1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1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1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1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1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1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1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1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1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6.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  <c r="N460" s="1"/>
      <c r="O460" s="1"/>
      <c r="P460" s="1"/>
      <c r="Q460" s="1"/>
      <c r="R460" s="1"/>
      <c r="S460" s="1"/>
      <c r="T460" s="1"/>
      <c r="U460" s="1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  <c r="N497" s="1"/>
      <c r="O497" s="1"/>
      <c r="P497" s="1"/>
      <c r="Q497" s="1"/>
      <c r="R497" s="1"/>
      <c r="S497" s="1"/>
      <c r="T497" s="1"/>
      <c r="U497" s="1"/>
    </row>
    <row r="498" spans="1:21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21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21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21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21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21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21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21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21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21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21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4.2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4.2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4.2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4.2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2" t="s">
        <v>46</v>
      </c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3" s="2" customFormat="1" ht="16.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6.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6.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.7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6.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6.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4.2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.7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206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  <c r="M893" s="1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3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3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3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3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  <c r="M1092" s="2" t="s">
        <v>42</v>
      </c>
    </row>
    <row r="1093" spans="1:13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3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3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3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3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3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3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3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3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3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3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3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  <c r="M1209" s="1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3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3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  <c r="M1216" s="1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  <c r="M1217" s="1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  <c r="M1219" s="1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  <c r="M1220" s="84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ht="15" customHeight="1" x14ac:dyDescent="0.2">
      <c r="M1230" s="2"/>
    </row>
    <row r="1231" spans="1:13" ht="15" customHeight="1" x14ac:dyDescent="0.2">
      <c r="M1231" s="2"/>
    </row>
    <row r="1232" spans="1:13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</sheetData>
  <sortState ref="A161:U238">
    <sortCondition ref="A161"/>
  </sortState>
  <mergeCells count="6">
    <mergeCell ref="A1:C1"/>
    <mergeCell ref="A92:C92"/>
    <mergeCell ref="A97:C97"/>
    <mergeCell ref="A107:C107"/>
    <mergeCell ref="A102:C102"/>
    <mergeCell ref="A86:C86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D19" sqref="D19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>
        <v>44725</v>
      </c>
      <c r="B3" s="76" t="s">
        <v>370</v>
      </c>
      <c r="C3" s="72" t="s">
        <v>371</v>
      </c>
      <c r="D3" s="77" t="s">
        <v>204</v>
      </c>
      <c r="E3" s="255"/>
      <c r="F3" s="121"/>
      <c r="G3" s="72" t="s">
        <v>372</v>
      </c>
      <c r="H3" s="209">
        <v>1</v>
      </c>
      <c r="I3" s="90">
        <v>1216</v>
      </c>
      <c r="J3" s="201">
        <v>80000</v>
      </c>
      <c r="K3" s="119">
        <v>2021</v>
      </c>
    </row>
    <row r="4" spans="1:11" ht="16.5" customHeight="1" x14ac:dyDescent="0.2">
      <c r="A4" s="254">
        <v>44726</v>
      </c>
      <c r="B4" s="76" t="s">
        <v>373</v>
      </c>
      <c r="C4" s="72" t="s">
        <v>374</v>
      </c>
      <c r="D4" s="77" t="s">
        <v>375</v>
      </c>
      <c r="E4" s="255"/>
      <c r="F4" s="121"/>
      <c r="G4" s="72" t="s">
        <v>376</v>
      </c>
      <c r="H4" s="209">
        <v>1</v>
      </c>
      <c r="I4" s="90">
        <v>1216</v>
      </c>
      <c r="J4" s="201">
        <v>83000</v>
      </c>
      <c r="K4" s="119">
        <v>2022</v>
      </c>
    </row>
    <row r="5" spans="1:11" ht="16.5" customHeight="1" x14ac:dyDescent="0.2">
      <c r="A5" s="254">
        <v>44732</v>
      </c>
      <c r="B5" s="76" t="s">
        <v>570</v>
      </c>
      <c r="C5" s="72" t="s">
        <v>571</v>
      </c>
      <c r="D5" s="77"/>
      <c r="E5" s="255"/>
      <c r="F5" s="121"/>
      <c r="G5" s="72" t="s">
        <v>572</v>
      </c>
      <c r="H5" s="209">
        <v>1</v>
      </c>
      <c r="I5" s="90">
        <v>1064</v>
      </c>
      <c r="J5" s="201">
        <v>33722</v>
      </c>
      <c r="K5" s="119">
        <v>2017</v>
      </c>
    </row>
    <row r="6" spans="1:11" ht="16.5" customHeight="1" x14ac:dyDescent="0.2">
      <c r="A6" s="254">
        <v>44735</v>
      </c>
      <c r="B6" s="76" t="s">
        <v>709</v>
      </c>
      <c r="C6" s="72" t="s">
        <v>710</v>
      </c>
      <c r="D6" s="77"/>
      <c r="E6" s="255"/>
      <c r="F6" s="121"/>
      <c r="G6" s="72" t="s">
        <v>376</v>
      </c>
      <c r="H6" s="209">
        <v>1</v>
      </c>
      <c r="I6" s="90">
        <v>1088</v>
      </c>
      <c r="J6" s="201">
        <v>95000</v>
      </c>
      <c r="K6" s="119">
        <v>2021</v>
      </c>
    </row>
    <row r="7" spans="1:11" ht="16.5" customHeight="1" x14ac:dyDescent="0.2">
      <c r="A7" s="176"/>
      <c r="B7" s="46"/>
      <c r="C7" s="48"/>
      <c r="D7" s="47"/>
      <c r="E7" s="183"/>
      <c r="F7" s="184"/>
      <c r="G7" s="21" t="s">
        <v>13</v>
      </c>
      <c r="H7" s="185">
        <f>SUM(H3:H6)</f>
        <v>4</v>
      </c>
      <c r="I7" s="22">
        <f>SUM(I3:I6)</f>
        <v>4584</v>
      </c>
      <c r="J7" s="205">
        <f>SUM(J3:J6)</f>
        <v>291722</v>
      </c>
      <c r="K7" s="242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>
      <c r="K62" s="80"/>
    </row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>
      <c r="K118" s="100"/>
    </row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zoomScaleNormal="100" workbookViewId="0">
      <selection activeCell="O13" sqref="O13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1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1" ht="15" customHeight="1" x14ac:dyDescent="0.2">
      <c r="A3" s="210">
        <v>44719</v>
      </c>
      <c r="B3" s="211" t="s">
        <v>156</v>
      </c>
      <c r="C3" s="212" t="s">
        <v>157</v>
      </c>
      <c r="D3" s="212" t="s">
        <v>158</v>
      </c>
      <c r="E3" s="212" t="s">
        <v>159</v>
      </c>
      <c r="F3" s="96">
        <v>1</v>
      </c>
      <c r="G3" s="208">
        <v>2700</v>
      </c>
      <c r="H3" s="118">
        <v>3892</v>
      </c>
      <c r="I3" s="187">
        <v>197760</v>
      </c>
      <c r="J3" s="196" t="s">
        <v>160</v>
      </c>
      <c r="K3" s="196" t="s">
        <v>159</v>
      </c>
    </row>
    <row r="4" spans="1:11" ht="15" customHeight="1" x14ac:dyDescent="0.2">
      <c r="A4" s="210">
        <v>44719</v>
      </c>
      <c r="B4" s="211" t="s">
        <v>161</v>
      </c>
      <c r="C4" s="212" t="s">
        <v>162</v>
      </c>
      <c r="D4" s="212" t="s">
        <v>158</v>
      </c>
      <c r="E4" s="212" t="s">
        <v>159</v>
      </c>
      <c r="F4" s="96">
        <v>1</v>
      </c>
      <c r="G4" s="208">
        <v>2700</v>
      </c>
      <c r="H4" s="118">
        <v>6592</v>
      </c>
      <c r="I4" s="187">
        <v>197760</v>
      </c>
      <c r="J4" s="196" t="s">
        <v>163</v>
      </c>
      <c r="K4" s="196" t="s">
        <v>159</v>
      </c>
    </row>
    <row r="5" spans="1:11" ht="15" customHeight="1" x14ac:dyDescent="0.2">
      <c r="A5" s="210">
        <v>44728</v>
      </c>
      <c r="B5" s="211" t="s">
        <v>467</v>
      </c>
      <c r="C5" s="212" t="s">
        <v>468</v>
      </c>
      <c r="D5" s="212" t="s">
        <v>469</v>
      </c>
      <c r="E5" s="212" t="s">
        <v>470</v>
      </c>
      <c r="F5" s="96">
        <v>1</v>
      </c>
      <c r="G5" s="208">
        <v>400</v>
      </c>
      <c r="H5" s="118">
        <v>0</v>
      </c>
      <c r="I5" s="187">
        <v>600000</v>
      </c>
      <c r="J5" s="196" t="s">
        <v>471</v>
      </c>
      <c r="K5" s="196" t="s">
        <v>472</v>
      </c>
    </row>
    <row r="6" spans="1:11" ht="15" customHeight="1" x14ac:dyDescent="0.2">
      <c r="A6" s="210">
        <v>44728</v>
      </c>
      <c r="B6" s="211" t="s">
        <v>473</v>
      </c>
      <c r="C6" s="212" t="s">
        <v>474</v>
      </c>
      <c r="D6" s="212"/>
      <c r="E6" s="212" t="s">
        <v>475</v>
      </c>
      <c r="F6" s="96">
        <v>1</v>
      </c>
      <c r="G6" s="208">
        <v>8400</v>
      </c>
      <c r="H6" s="80">
        <v>1620</v>
      </c>
      <c r="I6" s="187">
        <v>500000</v>
      </c>
      <c r="J6" s="196" t="s">
        <v>476</v>
      </c>
      <c r="K6" s="196" t="s">
        <v>477</v>
      </c>
    </row>
    <row r="7" spans="1:11" ht="15" customHeight="1" x14ac:dyDescent="0.2">
      <c r="A7" s="176"/>
      <c r="B7" s="46"/>
      <c r="C7" s="48"/>
      <c r="D7" s="51"/>
      <c r="E7" s="21" t="s">
        <v>13</v>
      </c>
      <c r="F7" s="22">
        <f>SUM(F3:F6)</f>
        <v>4</v>
      </c>
      <c r="G7" s="22">
        <f>SUM(G3:G6)</f>
        <v>14200</v>
      </c>
      <c r="H7" s="131">
        <f>SUM(H3:H6)</f>
        <v>12104</v>
      </c>
      <c r="I7" s="188">
        <f>SUM(I3:I6)</f>
        <v>1495520</v>
      </c>
      <c r="J7" s="197"/>
      <c r="K7" s="198"/>
    </row>
    <row r="8" spans="1:11" ht="15" customHeight="1" x14ac:dyDescent="0.25">
      <c r="A8" s="189" t="s">
        <v>16</v>
      </c>
      <c r="B8" s="50"/>
      <c r="C8" s="52"/>
      <c r="D8" s="53"/>
      <c r="E8" s="53"/>
      <c r="F8" s="54"/>
      <c r="G8" s="97"/>
      <c r="H8" s="35"/>
      <c r="I8" s="194"/>
      <c r="J8" s="194"/>
      <c r="K8" s="186"/>
    </row>
    <row r="9" spans="1:11" ht="15" customHeight="1" x14ac:dyDescent="0.2">
      <c r="A9" s="162" t="s">
        <v>0</v>
      </c>
      <c r="B9" s="65" t="s">
        <v>1</v>
      </c>
      <c r="C9" s="99" t="s">
        <v>2</v>
      </c>
      <c r="D9" s="99" t="s">
        <v>3</v>
      </c>
      <c r="E9" s="99" t="s">
        <v>8</v>
      </c>
      <c r="F9" s="95"/>
      <c r="G9" s="128" t="s">
        <v>29</v>
      </c>
      <c r="H9" s="99" t="s">
        <v>31</v>
      </c>
      <c r="I9" s="182" t="s">
        <v>6</v>
      </c>
      <c r="J9" s="195" t="s">
        <v>43</v>
      </c>
      <c r="K9" s="195" t="s">
        <v>44</v>
      </c>
    </row>
    <row r="10" spans="1:11" ht="15" customHeight="1" x14ac:dyDescent="0.2">
      <c r="A10" s="210">
        <v>44713</v>
      </c>
      <c r="B10" s="211" t="s">
        <v>63</v>
      </c>
      <c r="C10" s="212" t="s">
        <v>64</v>
      </c>
      <c r="D10" s="212" t="s">
        <v>65</v>
      </c>
      <c r="E10" s="212" t="s">
        <v>66</v>
      </c>
      <c r="F10" s="96">
        <v>1</v>
      </c>
      <c r="G10" s="208">
        <v>0</v>
      </c>
      <c r="H10" s="118">
        <v>0</v>
      </c>
      <c r="I10" s="187">
        <v>1725000</v>
      </c>
      <c r="J10" s="196" t="s">
        <v>67</v>
      </c>
      <c r="K10" s="196" t="s">
        <v>68</v>
      </c>
    </row>
    <row r="11" spans="1:11" ht="15" customHeight="1" x14ac:dyDescent="0.2">
      <c r="A11" s="210">
        <v>44713</v>
      </c>
      <c r="B11" s="211" t="s">
        <v>69</v>
      </c>
      <c r="C11" s="212" t="s">
        <v>70</v>
      </c>
      <c r="D11" s="212" t="s">
        <v>71</v>
      </c>
      <c r="E11" s="212" t="s">
        <v>66</v>
      </c>
      <c r="F11" s="96">
        <v>1</v>
      </c>
      <c r="G11" s="208">
        <v>0</v>
      </c>
      <c r="H11" s="118">
        <v>0</v>
      </c>
      <c r="I11" s="187">
        <v>1725000</v>
      </c>
      <c r="J11" s="196" t="s">
        <v>67</v>
      </c>
      <c r="K11" s="196" t="s">
        <v>68</v>
      </c>
    </row>
    <row r="12" spans="1:11" ht="15" customHeight="1" x14ac:dyDescent="0.2">
      <c r="A12" s="210">
        <v>44718</v>
      </c>
      <c r="B12" s="211" t="s">
        <v>166</v>
      </c>
      <c r="C12" s="212" t="s">
        <v>167</v>
      </c>
      <c r="D12" s="212"/>
      <c r="E12" s="212" t="s">
        <v>168</v>
      </c>
      <c r="F12" s="96">
        <v>1</v>
      </c>
      <c r="G12" s="208">
        <v>10353</v>
      </c>
      <c r="H12" s="118">
        <v>0</v>
      </c>
      <c r="I12" s="187">
        <v>40000</v>
      </c>
      <c r="J12" s="196" t="s">
        <v>169</v>
      </c>
      <c r="K12" s="196" t="s">
        <v>170</v>
      </c>
    </row>
    <row r="13" spans="1:11" ht="15" customHeight="1" x14ac:dyDescent="0.2">
      <c r="A13" s="210">
        <v>44718</v>
      </c>
      <c r="B13" s="211" t="s">
        <v>171</v>
      </c>
      <c r="C13" s="212" t="s">
        <v>172</v>
      </c>
      <c r="D13" s="212" t="s">
        <v>173</v>
      </c>
      <c r="E13" s="212" t="s">
        <v>174</v>
      </c>
      <c r="F13" s="96">
        <v>1</v>
      </c>
      <c r="G13" s="208">
        <v>0</v>
      </c>
      <c r="H13" s="118">
        <v>0</v>
      </c>
      <c r="I13" s="187">
        <v>16800</v>
      </c>
      <c r="J13" s="196" t="s">
        <v>175</v>
      </c>
      <c r="K13" s="196" t="s">
        <v>176</v>
      </c>
    </row>
    <row r="14" spans="1:11" ht="15" customHeight="1" x14ac:dyDescent="0.2">
      <c r="A14" s="210">
        <v>44718</v>
      </c>
      <c r="B14" s="211" t="s">
        <v>206</v>
      </c>
      <c r="C14" s="212" t="s">
        <v>207</v>
      </c>
      <c r="D14" s="212" t="s">
        <v>196</v>
      </c>
      <c r="E14" s="212" t="s">
        <v>62</v>
      </c>
      <c r="F14" s="96">
        <v>1</v>
      </c>
      <c r="G14" s="208">
        <v>0</v>
      </c>
      <c r="H14" s="118">
        <v>0</v>
      </c>
      <c r="I14" s="187">
        <v>2000</v>
      </c>
      <c r="J14" s="196" t="s">
        <v>175</v>
      </c>
      <c r="K14" s="196" t="s">
        <v>208</v>
      </c>
    </row>
    <row r="15" spans="1:11" ht="15" customHeight="1" x14ac:dyDescent="0.2">
      <c r="A15" s="210">
        <v>44719</v>
      </c>
      <c r="B15" s="211" t="s">
        <v>177</v>
      </c>
      <c r="C15" s="212" t="s">
        <v>178</v>
      </c>
      <c r="D15" s="212"/>
      <c r="E15" s="212" t="s">
        <v>179</v>
      </c>
      <c r="F15" s="96">
        <v>1</v>
      </c>
      <c r="G15" s="208">
        <v>0</v>
      </c>
      <c r="H15" s="118">
        <v>0</v>
      </c>
      <c r="I15" s="187">
        <v>20000</v>
      </c>
      <c r="J15" s="196" t="s">
        <v>180</v>
      </c>
      <c r="K15" s="196" t="s">
        <v>181</v>
      </c>
    </row>
    <row r="16" spans="1:11" ht="15" customHeight="1" x14ac:dyDescent="0.2">
      <c r="A16" s="210">
        <v>44721</v>
      </c>
      <c r="B16" s="211" t="s">
        <v>269</v>
      </c>
      <c r="C16" s="212" t="s">
        <v>270</v>
      </c>
      <c r="D16" s="212" t="s">
        <v>271</v>
      </c>
      <c r="E16" s="212" t="s">
        <v>272</v>
      </c>
      <c r="F16" s="96">
        <v>1</v>
      </c>
      <c r="G16" s="208">
        <v>0</v>
      </c>
      <c r="H16" s="80">
        <v>0</v>
      </c>
      <c r="I16" s="187">
        <v>23602</v>
      </c>
      <c r="J16" s="196" t="s">
        <v>273</v>
      </c>
      <c r="K16" s="196" t="s">
        <v>274</v>
      </c>
    </row>
    <row r="17" spans="1:11" ht="15" customHeight="1" x14ac:dyDescent="0.2">
      <c r="A17" s="210">
        <v>44722</v>
      </c>
      <c r="B17" s="211" t="s">
        <v>327</v>
      </c>
      <c r="C17" s="212" t="s">
        <v>328</v>
      </c>
      <c r="D17" s="212"/>
      <c r="E17" s="212" t="s">
        <v>329</v>
      </c>
      <c r="F17" s="96">
        <v>1</v>
      </c>
      <c r="G17" s="208">
        <v>0</v>
      </c>
      <c r="H17" s="118">
        <v>0</v>
      </c>
      <c r="I17" s="187">
        <v>2500</v>
      </c>
      <c r="J17" s="196" t="s">
        <v>330</v>
      </c>
      <c r="K17" s="196" t="s">
        <v>331</v>
      </c>
    </row>
    <row r="18" spans="1:11" ht="15" customHeight="1" x14ac:dyDescent="0.2">
      <c r="A18" s="210">
        <v>44726</v>
      </c>
      <c r="B18" s="211" t="s">
        <v>377</v>
      </c>
      <c r="C18" s="212" t="s">
        <v>378</v>
      </c>
      <c r="D18" s="212" t="s">
        <v>196</v>
      </c>
      <c r="E18" s="212" t="s">
        <v>379</v>
      </c>
      <c r="F18" s="96">
        <v>1</v>
      </c>
      <c r="G18" s="208">
        <v>763</v>
      </c>
      <c r="H18" s="118">
        <v>0</v>
      </c>
      <c r="I18" s="187">
        <v>45000</v>
      </c>
      <c r="J18" s="196" t="s">
        <v>169</v>
      </c>
      <c r="K18" s="196" t="s">
        <v>380</v>
      </c>
    </row>
    <row r="19" spans="1:11" ht="15" customHeight="1" x14ac:dyDescent="0.2">
      <c r="A19" s="164">
        <v>44727</v>
      </c>
      <c r="B19" s="78" t="s">
        <v>347</v>
      </c>
      <c r="C19" s="73" t="s">
        <v>348</v>
      </c>
      <c r="D19" s="73"/>
      <c r="E19" s="73" t="s">
        <v>349</v>
      </c>
      <c r="F19" s="307">
        <v>1</v>
      </c>
      <c r="G19" s="192">
        <v>0</v>
      </c>
      <c r="H19" s="192">
        <v>0</v>
      </c>
      <c r="I19" s="308">
        <v>29000</v>
      </c>
      <c r="J19" s="318" t="s">
        <v>67</v>
      </c>
      <c r="K19" s="319" t="s">
        <v>274</v>
      </c>
    </row>
    <row r="20" spans="1:11" ht="15" customHeight="1" x14ac:dyDescent="0.2">
      <c r="A20" s="210">
        <v>44727</v>
      </c>
      <c r="B20" s="211" t="s">
        <v>350</v>
      </c>
      <c r="C20" s="212" t="s">
        <v>351</v>
      </c>
      <c r="D20" s="212" t="s">
        <v>196</v>
      </c>
      <c r="E20" s="212" t="s">
        <v>349</v>
      </c>
      <c r="F20" s="96">
        <v>1</v>
      </c>
      <c r="G20" s="208">
        <v>0</v>
      </c>
      <c r="H20" s="118">
        <v>0</v>
      </c>
      <c r="I20" s="187">
        <v>29000</v>
      </c>
      <c r="J20" s="196" t="s">
        <v>67</v>
      </c>
      <c r="K20" s="196" t="s">
        <v>274</v>
      </c>
    </row>
    <row r="21" spans="1:11" ht="15" customHeight="1" x14ac:dyDescent="0.2">
      <c r="A21" s="210">
        <v>44727</v>
      </c>
      <c r="B21" s="211" t="s">
        <v>462</v>
      </c>
      <c r="C21" s="212" t="s">
        <v>463</v>
      </c>
      <c r="D21" s="212" t="s">
        <v>196</v>
      </c>
      <c r="E21" s="212" t="s">
        <v>464</v>
      </c>
      <c r="F21" s="96">
        <v>1</v>
      </c>
      <c r="G21" s="208">
        <v>4170</v>
      </c>
      <c r="H21" s="118">
        <v>0</v>
      </c>
      <c r="I21" s="187">
        <v>116346</v>
      </c>
      <c r="J21" s="196" t="s">
        <v>465</v>
      </c>
      <c r="K21" s="196" t="s">
        <v>466</v>
      </c>
    </row>
    <row r="22" spans="1:11" ht="15" customHeight="1" x14ac:dyDescent="0.2">
      <c r="A22" s="210">
        <v>44727</v>
      </c>
      <c r="B22" s="211" t="s">
        <v>478</v>
      </c>
      <c r="C22" s="212" t="s">
        <v>479</v>
      </c>
      <c r="D22" s="212" t="s">
        <v>196</v>
      </c>
      <c r="E22" s="212" t="s">
        <v>480</v>
      </c>
      <c r="F22" s="96">
        <v>1</v>
      </c>
      <c r="G22" s="208">
        <v>3840</v>
      </c>
      <c r="H22" s="118">
        <v>0</v>
      </c>
      <c r="I22" s="187">
        <v>40000</v>
      </c>
      <c r="J22" s="196" t="s">
        <v>169</v>
      </c>
      <c r="K22" s="196" t="s">
        <v>481</v>
      </c>
    </row>
    <row r="23" spans="1:11" ht="15" customHeight="1" x14ac:dyDescent="0.2">
      <c r="A23" s="210">
        <v>44729</v>
      </c>
      <c r="B23" s="211" t="s">
        <v>559</v>
      </c>
      <c r="C23" s="212" t="s">
        <v>560</v>
      </c>
      <c r="D23" s="212" t="s">
        <v>469</v>
      </c>
      <c r="E23" s="212" t="s">
        <v>561</v>
      </c>
      <c r="F23" s="96">
        <v>1</v>
      </c>
      <c r="G23" s="208">
        <v>0</v>
      </c>
      <c r="H23" s="118">
        <v>0</v>
      </c>
      <c r="I23" s="187">
        <v>200000</v>
      </c>
      <c r="J23" s="196" t="s">
        <v>67</v>
      </c>
      <c r="K23" s="196" t="s">
        <v>562</v>
      </c>
    </row>
    <row r="24" spans="1:11" ht="15" customHeight="1" x14ac:dyDescent="0.2">
      <c r="A24" s="210">
        <v>44733</v>
      </c>
      <c r="B24" s="211" t="s">
        <v>604</v>
      </c>
      <c r="C24" s="212" t="s">
        <v>605</v>
      </c>
      <c r="D24" s="212" t="s">
        <v>196</v>
      </c>
      <c r="E24" s="212" t="s">
        <v>606</v>
      </c>
      <c r="F24" s="96">
        <v>1</v>
      </c>
      <c r="G24" s="208">
        <v>0</v>
      </c>
      <c r="H24" s="118">
        <v>0</v>
      </c>
      <c r="I24" s="187">
        <v>8000</v>
      </c>
      <c r="J24" s="196" t="s">
        <v>169</v>
      </c>
      <c r="K24" s="196" t="s">
        <v>606</v>
      </c>
    </row>
    <row r="25" spans="1:11" ht="15" customHeight="1" x14ac:dyDescent="0.2">
      <c r="A25" s="210">
        <v>44736</v>
      </c>
      <c r="B25" s="211" t="s">
        <v>691</v>
      </c>
      <c r="C25" s="212" t="s">
        <v>692</v>
      </c>
      <c r="D25" s="212"/>
      <c r="E25" s="212" t="s">
        <v>693</v>
      </c>
      <c r="F25" s="96">
        <v>1</v>
      </c>
      <c r="G25" s="208">
        <v>0</v>
      </c>
      <c r="H25" s="118">
        <v>0</v>
      </c>
      <c r="I25" s="187">
        <v>0</v>
      </c>
      <c r="J25" s="196" t="s">
        <v>694</v>
      </c>
      <c r="K25" s="196" t="s">
        <v>695</v>
      </c>
    </row>
    <row r="26" spans="1:11" ht="15" customHeight="1" x14ac:dyDescent="0.2">
      <c r="A26" s="210">
        <v>44739</v>
      </c>
      <c r="B26" s="211" t="s">
        <v>765</v>
      </c>
      <c r="C26" s="212" t="s">
        <v>766</v>
      </c>
      <c r="D26" s="212" t="s">
        <v>196</v>
      </c>
      <c r="E26" s="212" t="s">
        <v>767</v>
      </c>
      <c r="F26" s="96">
        <v>1</v>
      </c>
      <c r="G26" s="208">
        <v>2086</v>
      </c>
      <c r="H26" s="118">
        <v>0</v>
      </c>
      <c r="I26" s="187">
        <v>23000</v>
      </c>
      <c r="J26" s="196" t="s">
        <v>768</v>
      </c>
      <c r="K26" s="196" t="s">
        <v>769</v>
      </c>
    </row>
    <row r="27" spans="1:11" ht="15" customHeight="1" x14ac:dyDescent="0.2">
      <c r="A27" s="210">
        <v>44740</v>
      </c>
      <c r="B27" s="211" t="s">
        <v>806</v>
      </c>
      <c r="C27" s="212" t="s">
        <v>807</v>
      </c>
      <c r="D27" s="212" t="s">
        <v>196</v>
      </c>
      <c r="E27" s="212" t="s">
        <v>808</v>
      </c>
      <c r="F27" s="96">
        <v>1</v>
      </c>
      <c r="G27" s="208">
        <v>0</v>
      </c>
      <c r="H27" s="118">
        <v>864</v>
      </c>
      <c r="I27" s="187">
        <v>125000</v>
      </c>
      <c r="J27" s="196" t="s">
        <v>809</v>
      </c>
      <c r="K27" s="196" t="s">
        <v>810</v>
      </c>
    </row>
    <row r="28" spans="1:11" ht="15" customHeight="1" x14ac:dyDescent="0.2">
      <c r="A28" s="210">
        <v>44740</v>
      </c>
      <c r="B28" s="211" t="s">
        <v>811</v>
      </c>
      <c r="C28" s="212" t="s">
        <v>812</v>
      </c>
      <c r="D28" s="212" t="s">
        <v>813</v>
      </c>
      <c r="E28" s="212" t="s">
        <v>814</v>
      </c>
      <c r="F28" s="96">
        <v>1</v>
      </c>
      <c r="G28" s="208">
        <v>0</v>
      </c>
      <c r="H28" s="118">
        <v>0</v>
      </c>
      <c r="I28" s="187">
        <v>300</v>
      </c>
      <c r="J28" s="196" t="s">
        <v>175</v>
      </c>
      <c r="K28" s="196" t="s">
        <v>814</v>
      </c>
    </row>
    <row r="29" spans="1:11" ht="15" customHeight="1" x14ac:dyDescent="0.2">
      <c r="A29" s="176"/>
      <c r="B29" s="46"/>
      <c r="C29" s="48"/>
      <c r="D29" s="183"/>
      <c r="E29" s="21" t="s">
        <v>13</v>
      </c>
      <c r="F29" s="22">
        <f>SUM(F10:F28)</f>
        <v>19</v>
      </c>
      <c r="G29" s="22">
        <f>SUM(G10:G28)</f>
        <v>21212</v>
      </c>
      <c r="H29" s="131">
        <f>SUM(H10:H28)</f>
        <v>864</v>
      </c>
      <c r="I29" s="188">
        <f>SUM(I10:I28)</f>
        <v>4170548</v>
      </c>
      <c r="J29" s="197"/>
      <c r="K29" s="198"/>
    </row>
    <row r="30" spans="1:11" ht="15" customHeight="1" x14ac:dyDescent="0.2">
      <c r="A30" s="1"/>
      <c r="B30" s="1"/>
      <c r="C30" s="1"/>
      <c r="D30" s="1"/>
      <c r="E30" s="1"/>
      <c r="F30" s="1"/>
      <c r="G30" s="1"/>
      <c r="H30" s="1"/>
    </row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>
      <c r="J84" s="122"/>
    </row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>
      <c r="J96" s="1" t="s">
        <v>41</v>
      </c>
    </row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21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</sheetData>
  <sortState ref="A13:K29">
    <sortCondition ref="A1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4"/>
  <sheetViews>
    <sheetView topLeftCell="A29" workbookViewId="0">
      <pane ySplit="300" topLeftCell="A56" activePane="bottomLeft"/>
      <selection activeCell="A29" sqref="A1:XFD1048576"/>
      <selection pane="bottomLeft" activeCell="M65" sqref="M65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09"/>
      <c r="C1" s="132"/>
      <c r="D1" s="137"/>
      <c r="E1" s="138"/>
      <c r="F1" s="133"/>
      <c r="G1" s="139"/>
      <c r="H1" s="140"/>
    </row>
    <row r="2" spans="1:9 16384:16384" ht="15.75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321">
        <v>44715</v>
      </c>
      <c r="B3" s="78" t="s">
        <v>133</v>
      </c>
      <c r="C3" s="79" t="s">
        <v>134</v>
      </c>
      <c r="D3" s="79"/>
      <c r="E3" s="79" t="s">
        <v>135</v>
      </c>
      <c r="F3" s="213">
        <v>1</v>
      </c>
      <c r="G3" s="118"/>
      <c r="H3" s="214">
        <v>143000</v>
      </c>
    </row>
    <row r="4" spans="1:9 16384:16384" ht="14.25" customHeight="1" x14ac:dyDescent="0.2">
      <c r="A4" s="321">
        <v>44718</v>
      </c>
      <c r="B4" s="78" t="s">
        <v>182</v>
      </c>
      <c r="C4" s="79" t="s">
        <v>183</v>
      </c>
      <c r="D4" s="79" t="s">
        <v>184</v>
      </c>
      <c r="E4" s="79" t="s">
        <v>185</v>
      </c>
      <c r="F4" s="213">
        <v>1</v>
      </c>
      <c r="G4" s="118"/>
      <c r="H4" s="214">
        <v>107000</v>
      </c>
    </row>
    <row r="5" spans="1:9 16384:16384" ht="14.25" customHeight="1" x14ac:dyDescent="0.2">
      <c r="A5" s="321">
        <v>44727</v>
      </c>
      <c r="B5" s="78" t="s">
        <v>414</v>
      </c>
      <c r="C5" s="79" t="s">
        <v>415</v>
      </c>
      <c r="D5" s="79" t="s">
        <v>250</v>
      </c>
      <c r="E5" s="79" t="s">
        <v>416</v>
      </c>
      <c r="F5" s="213">
        <v>1</v>
      </c>
      <c r="G5" s="118"/>
      <c r="H5" s="214">
        <v>45000</v>
      </c>
    </row>
    <row r="6" spans="1:9 16384:16384" ht="14.25" customHeight="1" x14ac:dyDescent="0.2">
      <c r="A6" s="321">
        <v>44732</v>
      </c>
      <c r="B6" s="78" t="s">
        <v>567</v>
      </c>
      <c r="C6" s="79" t="s">
        <v>568</v>
      </c>
      <c r="D6" s="79" t="s">
        <v>250</v>
      </c>
      <c r="E6" s="79" t="s">
        <v>569</v>
      </c>
      <c r="F6" s="213">
        <v>1</v>
      </c>
      <c r="G6" s="118"/>
      <c r="H6" s="214">
        <v>100000</v>
      </c>
    </row>
    <row r="7" spans="1:9 16384:16384" ht="14.25" customHeight="1" x14ac:dyDescent="0.2">
      <c r="A7" s="142"/>
      <c r="B7" s="63"/>
      <c r="C7" s="64"/>
      <c r="D7" s="64"/>
      <c r="E7" s="23" t="s">
        <v>13</v>
      </c>
      <c r="F7" s="93">
        <f>SUM(F3:F6)</f>
        <v>4</v>
      </c>
      <c r="G7" s="82"/>
      <c r="H7" s="143">
        <f>SUM(H3:H6)</f>
        <v>395000</v>
      </c>
    </row>
    <row r="8" spans="1:9 16384:16384" ht="14.25" customHeight="1" x14ac:dyDescent="0.2">
      <c r="A8" s="330" t="s">
        <v>26</v>
      </c>
      <c r="B8" s="331"/>
      <c r="C8" s="39"/>
      <c r="D8" s="39"/>
      <c r="E8" s="39"/>
      <c r="F8" s="92"/>
      <c r="G8" s="94"/>
      <c r="H8" s="144"/>
    </row>
    <row r="9" spans="1:9 16384:16384" ht="15.75" customHeight="1" x14ac:dyDescent="0.2">
      <c r="A9" s="134" t="s">
        <v>0</v>
      </c>
      <c r="B9" s="65" t="s">
        <v>1</v>
      </c>
      <c r="C9" s="99" t="s">
        <v>2</v>
      </c>
      <c r="D9" s="99" t="s">
        <v>3</v>
      </c>
      <c r="E9" s="99" t="s">
        <v>8</v>
      </c>
      <c r="F9" s="91"/>
      <c r="G9" s="113" t="s">
        <v>12</v>
      </c>
      <c r="H9" s="145" t="s">
        <v>27</v>
      </c>
    </row>
    <row r="10" spans="1:9 16384:16384" s="24" customFormat="1" ht="15.75" customHeight="1" x14ac:dyDescent="0.2">
      <c r="A10" s="215">
        <v>44721</v>
      </c>
      <c r="B10" s="312" t="s">
        <v>290</v>
      </c>
      <c r="C10" s="212" t="s">
        <v>291</v>
      </c>
      <c r="D10" s="216" t="s">
        <v>292</v>
      </c>
      <c r="E10" s="313" t="s">
        <v>293</v>
      </c>
      <c r="F10" s="314">
        <v>1</v>
      </c>
      <c r="G10" s="315">
        <v>128</v>
      </c>
      <c r="H10" s="316" t="s">
        <v>294</v>
      </c>
      <c r="I10" s="317"/>
      <c r="XFD10" s="24">
        <f t="shared" ref="XFD10:XFD12" si="0">SUM(F10:XFC10)</f>
        <v>129</v>
      </c>
    </row>
    <row r="11" spans="1:9 16384:16384" s="24" customFormat="1" ht="15.75" customHeight="1" x14ac:dyDescent="0.2">
      <c r="A11" s="215">
        <v>44733</v>
      </c>
      <c r="B11" s="312" t="s">
        <v>607</v>
      </c>
      <c r="C11" s="212" t="s">
        <v>608</v>
      </c>
      <c r="D11" s="216"/>
      <c r="E11" s="313" t="s">
        <v>609</v>
      </c>
      <c r="F11" s="314">
        <v>1</v>
      </c>
      <c r="G11" s="315">
        <v>15</v>
      </c>
      <c r="H11" s="316" t="s">
        <v>610</v>
      </c>
      <c r="I11" s="317"/>
      <c r="XFD11" s="24">
        <f t="shared" si="0"/>
        <v>16</v>
      </c>
    </row>
    <row r="12" spans="1:9 16384:16384" s="24" customFormat="1" ht="15.75" customHeight="1" x14ac:dyDescent="0.2">
      <c r="A12" s="215">
        <v>44741</v>
      </c>
      <c r="B12" s="312" t="s">
        <v>801</v>
      </c>
      <c r="C12" s="212" t="s">
        <v>802</v>
      </c>
      <c r="D12" s="216"/>
      <c r="E12" s="313" t="s">
        <v>293</v>
      </c>
      <c r="F12" s="314">
        <v>1</v>
      </c>
      <c r="G12" s="315">
        <v>50</v>
      </c>
      <c r="H12" s="316" t="s">
        <v>803</v>
      </c>
      <c r="I12" s="317"/>
      <c r="XFD12" s="24">
        <f t="shared" si="0"/>
        <v>51</v>
      </c>
    </row>
    <row r="13" spans="1:9 16384:16384" ht="16.5" customHeight="1" x14ac:dyDescent="0.2">
      <c r="A13" s="146"/>
      <c r="B13" s="57"/>
      <c r="C13" s="58"/>
      <c r="D13" s="45"/>
      <c r="E13" s="20" t="s">
        <v>13</v>
      </c>
      <c r="F13" s="93">
        <f>SUM(F10:F12)</f>
        <v>3</v>
      </c>
      <c r="G13" s="120"/>
      <c r="H13" s="147"/>
    </row>
    <row r="14" spans="1:9 16384:16384" ht="16.5" customHeight="1" x14ac:dyDescent="0.2">
      <c r="A14" s="332" t="s">
        <v>10</v>
      </c>
      <c r="B14" s="333"/>
      <c r="C14" s="39"/>
      <c r="D14" s="55"/>
      <c r="E14" s="56"/>
      <c r="F14" s="112"/>
      <c r="G14" s="88"/>
      <c r="H14" s="148"/>
    </row>
    <row r="15" spans="1:9 16384:16384" ht="16.5" customHeight="1" x14ac:dyDescent="0.2">
      <c r="A15" s="149" t="s">
        <v>0</v>
      </c>
      <c r="B15" s="65" t="s">
        <v>1</v>
      </c>
      <c r="C15" s="99" t="s">
        <v>2</v>
      </c>
      <c r="D15" s="99" t="s">
        <v>3</v>
      </c>
      <c r="E15" s="99" t="s">
        <v>8</v>
      </c>
      <c r="F15" s="113"/>
      <c r="G15" s="114"/>
      <c r="H15" s="150"/>
    </row>
    <row r="16" spans="1:9 16384:16384" ht="16.5" customHeight="1" x14ac:dyDescent="0.2">
      <c r="A16" s="215">
        <v>44729</v>
      </c>
      <c r="B16" s="211" t="s">
        <v>532</v>
      </c>
      <c r="C16" s="212" t="s">
        <v>533</v>
      </c>
      <c r="D16" s="212"/>
      <c r="E16" s="216" t="s">
        <v>534</v>
      </c>
      <c r="F16" s="208">
        <v>1</v>
      </c>
      <c r="G16" s="199"/>
      <c r="H16" s="200"/>
    </row>
    <row r="17" spans="1:8" ht="16.5" customHeight="1" x14ac:dyDescent="0.2">
      <c r="A17" s="215">
        <v>44733</v>
      </c>
      <c r="B17" s="211" t="s">
        <v>611</v>
      </c>
      <c r="C17" s="212" t="s">
        <v>612</v>
      </c>
      <c r="D17" s="212" t="s">
        <v>192</v>
      </c>
      <c r="E17" s="216" t="s">
        <v>613</v>
      </c>
      <c r="F17" s="208">
        <v>1</v>
      </c>
      <c r="G17" s="253"/>
      <c r="H17" s="200"/>
    </row>
    <row r="18" spans="1:8" ht="13.9" customHeight="1" x14ac:dyDescent="0.2">
      <c r="A18" s="151"/>
      <c r="B18" s="60"/>
      <c r="C18" s="61"/>
      <c r="D18" s="49"/>
      <c r="E18" s="59" t="s">
        <v>25</v>
      </c>
      <c r="F18" s="115">
        <f>SUM(F16:F17)</f>
        <v>2</v>
      </c>
      <c r="G18" s="117"/>
      <c r="H18" s="152"/>
    </row>
    <row r="19" spans="1:8" ht="13.9" customHeight="1" x14ac:dyDescent="0.2">
      <c r="A19" s="310" t="s">
        <v>24</v>
      </c>
      <c r="B19" s="62"/>
      <c r="C19" s="35"/>
      <c r="D19" s="36"/>
      <c r="E19" s="37"/>
      <c r="F19" s="116"/>
      <c r="G19" s="253"/>
      <c r="H19" s="200"/>
    </row>
    <row r="20" spans="1:8" ht="13.9" customHeight="1" x14ac:dyDescent="0.2">
      <c r="A20" s="227" t="s">
        <v>0</v>
      </c>
      <c r="B20" s="228" t="s">
        <v>1</v>
      </c>
      <c r="C20" s="195" t="s">
        <v>2</v>
      </c>
      <c r="D20" s="195" t="s">
        <v>3</v>
      </c>
      <c r="E20" s="251" t="s">
        <v>8</v>
      </c>
      <c r="F20" s="252"/>
      <c r="G20" s="114"/>
      <c r="H20" s="150"/>
    </row>
    <row r="21" spans="1:8" ht="13.9" customHeight="1" x14ac:dyDescent="0.2">
      <c r="A21" s="135">
        <v>44713</v>
      </c>
      <c r="B21" s="78" t="s">
        <v>80</v>
      </c>
      <c r="C21" s="73" t="s">
        <v>81</v>
      </c>
      <c r="D21" s="79" t="s">
        <v>82</v>
      </c>
      <c r="E21" s="73" t="s">
        <v>83</v>
      </c>
      <c r="F21" s="74">
        <v>1</v>
      </c>
      <c r="G21" s="199"/>
      <c r="H21" s="200"/>
    </row>
    <row r="22" spans="1:8" ht="13.9" customHeight="1" x14ac:dyDescent="0.2">
      <c r="A22" s="153">
        <v>44713</v>
      </c>
      <c r="B22" s="78" t="s">
        <v>84</v>
      </c>
      <c r="C22" s="73" t="s">
        <v>85</v>
      </c>
      <c r="D22" s="79"/>
      <c r="E22" s="73" t="s">
        <v>86</v>
      </c>
      <c r="F22" s="74">
        <v>1</v>
      </c>
      <c r="G22" s="253"/>
      <c r="H22" s="200"/>
    </row>
    <row r="23" spans="1:8" ht="13.9" customHeight="1" x14ac:dyDescent="0.2">
      <c r="A23" s="135">
        <v>44713</v>
      </c>
      <c r="B23" s="78" t="s">
        <v>87</v>
      </c>
      <c r="C23" s="73" t="s">
        <v>88</v>
      </c>
      <c r="D23" s="79"/>
      <c r="E23" s="73" t="s">
        <v>86</v>
      </c>
      <c r="F23" s="74">
        <v>1</v>
      </c>
      <c r="G23" s="253"/>
      <c r="H23" s="200"/>
    </row>
    <row r="24" spans="1:8" ht="13.9" customHeight="1" x14ac:dyDescent="0.2">
      <c r="A24" s="135">
        <v>44713</v>
      </c>
      <c r="B24" s="78" t="s">
        <v>89</v>
      </c>
      <c r="C24" s="73" t="s">
        <v>90</v>
      </c>
      <c r="D24" s="79"/>
      <c r="E24" s="73" t="s">
        <v>86</v>
      </c>
      <c r="F24" s="74">
        <v>1</v>
      </c>
      <c r="G24" s="253"/>
      <c r="H24" s="200"/>
    </row>
    <row r="25" spans="1:8" ht="13.9" customHeight="1" x14ac:dyDescent="0.2">
      <c r="A25" s="153">
        <v>44713</v>
      </c>
      <c r="B25" s="78" t="s">
        <v>91</v>
      </c>
      <c r="C25" s="73" t="s">
        <v>92</v>
      </c>
      <c r="D25" s="79"/>
      <c r="E25" s="73" t="s">
        <v>86</v>
      </c>
      <c r="F25" s="74">
        <v>1</v>
      </c>
      <c r="G25" s="253"/>
      <c r="H25" s="200"/>
    </row>
    <row r="26" spans="1:8" ht="13.9" customHeight="1" x14ac:dyDescent="0.2">
      <c r="A26" s="153">
        <v>44713</v>
      </c>
      <c r="B26" s="78" t="s">
        <v>93</v>
      </c>
      <c r="C26" s="73" t="s">
        <v>94</v>
      </c>
      <c r="D26" s="79"/>
      <c r="E26" s="73" t="s">
        <v>86</v>
      </c>
      <c r="F26" s="74">
        <v>1</v>
      </c>
      <c r="G26" s="253"/>
      <c r="H26" s="200"/>
    </row>
    <row r="27" spans="1:8" ht="13.9" customHeight="1" x14ac:dyDescent="0.2">
      <c r="A27" s="153">
        <v>44713</v>
      </c>
      <c r="B27" s="78" t="s">
        <v>95</v>
      </c>
      <c r="C27" s="73" t="s">
        <v>96</v>
      </c>
      <c r="D27" s="79"/>
      <c r="E27" s="73" t="s">
        <v>86</v>
      </c>
      <c r="F27" s="74">
        <v>1</v>
      </c>
      <c r="G27" s="253"/>
      <c r="H27" s="200"/>
    </row>
    <row r="28" spans="1:8" ht="13.9" customHeight="1" x14ac:dyDescent="0.2">
      <c r="A28" s="153">
        <v>44715</v>
      </c>
      <c r="B28" s="78" t="s">
        <v>136</v>
      </c>
      <c r="C28" s="73" t="s">
        <v>137</v>
      </c>
      <c r="D28" s="79"/>
      <c r="E28" s="73" t="s">
        <v>86</v>
      </c>
      <c r="F28" s="74">
        <v>1</v>
      </c>
      <c r="G28" s="322" t="s">
        <v>54</v>
      </c>
      <c r="H28" s="200"/>
    </row>
    <row r="29" spans="1:8" ht="13.9" customHeight="1" x14ac:dyDescent="0.2">
      <c r="A29" s="153">
        <v>44718</v>
      </c>
      <c r="B29" s="78" t="s">
        <v>232</v>
      </c>
      <c r="C29" s="73" t="s">
        <v>233</v>
      </c>
      <c r="D29" s="79"/>
      <c r="E29" s="73" t="s">
        <v>234</v>
      </c>
      <c r="F29" s="74">
        <v>1</v>
      </c>
      <c r="G29" s="253"/>
      <c r="H29" s="200"/>
    </row>
    <row r="30" spans="1:8" ht="13.9" customHeight="1" x14ac:dyDescent="0.2">
      <c r="A30" s="153">
        <v>44720</v>
      </c>
      <c r="B30" s="78" t="s">
        <v>164</v>
      </c>
      <c r="C30" s="73" t="s">
        <v>165</v>
      </c>
      <c r="D30" s="79"/>
      <c r="E30" s="73" t="s">
        <v>86</v>
      </c>
      <c r="F30" s="74">
        <v>1</v>
      </c>
      <c r="G30" s="253"/>
      <c r="H30" s="200"/>
    </row>
    <row r="31" spans="1:8" ht="13.9" customHeight="1" x14ac:dyDescent="0.2">
      <c r="A31" s="153">
        <v>44720</v>
      </c>
      <c r="B31" s="78" t="s">
        <v>216</v>
      </c>
      <c r="C31" s="73" t="s">
        <v>217</v>
      </c>
      <c r="D31" s="79"/>
      <c r="E31" s="73" t="s">
        <v>86</v>
      </c>
      <c r="F31" s="74">
        <v>1</v>
      </c>
      <c r="G31" s="253"/>
      <c r="H31" s="200"/>
    </row>
    <row r="32" spans="1:8" ht="13.9" customHeight="1" x14ac:dyDescent="0.2">
      <c r="A32" s="153">
        <v>44720</v>
      </c>
      <c r="B32" s="78" t="s">
        <v>218</v>
      </c>
      <c r="C32" s="73" t="s">
        <v>219</v>
      </c>
      <c r="D32" s="79"/>
      <c r="E32" s="73" t="s">
        <v>86</v>
      </c>
      <c r="F32" s="74">
        <v>1</v>
      </c>
      <c r="G32" s="253"/>
      <c r="H32" s="200"/>
    </row>
    <row r="33" spans="1:8" ht="13.9" customHeight="1" x14ac:dyDescent="0.2">
      <c r="A33" s="135">
        <v>44720</v>
      </c>
      <c r="B33" s="78" t="s">
        <v>220</v>
      </c>
      <c r="C33" s="73" t="s">
        <v>221</v>
      </c>
      <c r="D33" s="79"/>
      <c r="E33" s="73" t="s">
        <v>86</v>
      </c>
      <c r="F33" s="74">
        <v>1</v>
      </c>
      <c r="G33" s="253"/>
      <c r="H33" s="200"/>
    </row>
    <row r="34" spans="1:8" ht="13.9" customHeight="1" x14ac:dyDescent="0.2">
      <c r="A34" s="153">
        <v>44720</v>
      </c>
      <c r="B34" s="78" t="s">
        <v>222</v>
      </c>
      <c r="C34" s="73" t="s">
        <v>223</v>
      </c>
      <c r="D34" s="79"/>
      <c r="E34" s="73" t="s">
        <v>86</v>
      </c>
      <c r="F34" s="74">
        <v>1</v>
      </c>
      <c r="G34" s="253"/>
      <c r="H34" s="200"/>
    </row>
    <row r="35" spans="1:8" ht="13.9" customHeight="1" x14ac:dyDescent="0.2">
      <c r="A35" s="153">
        <v>44720</v>
      </c>
      <c r="B35" s="78" t="s">
        <v>224</v>
      </c>
      <c r="C35" s="73" t="s">
        <v>225</v>
      </c>
      <c r="D35" s="79"/>
      <c r="E35" s="73" t="s">
        <v>86</v>
      </c>
      <c r="F35" s="74">
        <v>1</v>
      </c>
      <c r="G35" s="253"/>
      <c r="H35" s="200"/>
    </row>
    <row r="36" spans="1:8" ht="13.9" customHeight="1" x14ac:dyDescent="0.2">
      <c r="A36" s="153">
        <v>44720</v>
      </c>
      <c r="B36" s="78" t="s">
        <v>226</v>
      </c>
      <c r="C36" s="73" t="s">
        <v>227</v>
      </c>
      <c r="D36" s="79"/>
      <c r="E36" s="73" t="s">
        <v>86</v>
      </c>
      <c r="F36" s="74">
        <v>1</v>
      </c>
      <c r="G36" s="253"/>
      <c r="H36" s="200"/>
    </row>
    <row r="37" spans="1:8" ht="13.9" customHeight="1" x14ac:dyDescent="0.2">
      <c r="A37" s="153">
        <v>44720</v>
      </c>
      <c r="B37" s="78" t="s">
        <v>228</v>
      </c>
      <c r="C37" s="73" t="s">
        <v>229</v>
      </c>
      <c r="D37" s="79"/>
      <c r="E37" s="73" t="s">
        <v>86</v>
      </c>
      <c r="F37" s="74">
        <v>1</v>
      </c>
      <c r="G37" s="253"/>
      <c r="H37" s="200"/>
    </row>
    <row r="38" spans="1:8" ht="13.9" customHeight="1" x14ac:dyDescent="0.2">
      <c r="A38" s="153">
        <v>44720</v>
      </c>
      <c r="B38" s="78" t="s">
        <v>277</v>
      </c>
      <c r="C38" s="73" t="s">
        <v>278</v>
      </c>
      <c r="D38" s="79"/>
      <c r="E38" s="73" t="s">
        <v>279</v>
      </c>
      <c r="F38" s="74">
        <v>1</v>
      </c>
      <c r="G38" s="253"/>
      <c r="H38" s="200"/>
    </row>
    <row r="39" spans="1:8" ht="13.9" customHeight="1" x14ac:dyDescent="0.2">
      <c r="A39" s="153">
        <v>44720</v>
      </c>
      <c r="B39" s="78" t="s">
        <v>280</v>
      </c>
      <c r="C39" s="73" t="s">
        <v>281</v>
      </c>
      <c r="D39" s="79"/>
      <c r="E39" s="73" t="s">
        <v>279</v>
      </c>
      <c r="F39" s="74">
        <v>1</v>
      </c>
      <c r="G39" s="253"/>
      <c r="H39" s="200"/>
    </row>
    <row r="40" spans="1:8" ht="13.9" customHeight="1" x14ac:dyDescent="0.2">
      <c r="A40" s="153">
        <v>44721</v>
      </c>
      <c r="B40" s="78" t="s">
        <v>275</v>
      </c>
      <c r="C40" s="73" t="s">
        <v>276</v>
      </c>
      <c r="D40" s="79"/>
      <c r="E40" s="73" t="s">
        <v>234</v>
      </c>
      <c r="F40" s="74">
        <v>1</v>
      </c>
      <c r="G40" s="253"/>
      <c r="H40" s="200"/>
    </row>
    <row r="41" spans="1:8" ht="13.9" customHeight="1" x14ac:dyDescent="0.2">
      <c r="A41" s="135">
        <v>44721</v>
      </c>
      <c r="B41" s="78" t="s">
        <v>288</v>
      </c>
      <c r="C41" s="73" t="s">
        <v>289</v>
      </c>
      <c r="D41" s="79"/>
      <c r="E41" s="73" t="s">
        <v>279</v>
      </c>
      <c r="F41" s="74">
        <v>1</v>
      </c>
      <c r="G41" s="253"/>
      <c r="H41" s="200"/>
    </row>
    <row r="42" spans="1:8" ht="13.9" customHeight="1" x14ac:dyDescent="0.2">
      <c r="A42" s="153">
        <v>44721</v>
      </c>
      <c r="B42" s="78" t="s">
        <v>324</v>
      </c>
      <c r="C42" s="73" t="s">
        <v>325</v>
      </c>
      <c r="D42" s="79"/>
      <c r="E42" s="73" t="s">
        <v>326</v>
      </c>
      <c r="F42" s="74">
        <v>1</v>
      </c>
      <c r="G42" s="253"/>
      <c r="H42" s="200"/>
    </row>
    <row r="43" spans="1:8" ht="13.9" customHeight="1" x14ac:dyDescent="0.2">
      <c r="A43" s="153">
        <v>44725</v>
      </c>
      <c r="B43" s="78" t="s">
        <v>352</v>
      </c>
      <c r="C43" s="73" t="s">
        <v>353</v>
      </c>
      <c r="D43" s="79"/>
      <c r="E43" s="73" t="s">
        <v>234</v>
      </c>
      <c r="F43" s="74">
        <v>1</v>
      </c>
      <c r="G43" s="253"/>
      <c r="H43" s="200"/>
    </row>
    <row r="44" spans="1:8" ht="13.9" customHeight="1" x14ac:dyDescent="0.2">
      <c r="A44" s="135">
        <v>44726</v>
      </c>
      <c r="B44" s="78" t="s">
        <v>354</v>
      </c>
      <c r="C44" s="73" t="s">
        <v>355</v>
      </c>
      <c r="D44" s="79"/>
      <c r="E44" s="73" t="s">
        <v>356</v>
      </c>
      <c r="F44" s="74">
        <v>1</v>
      </c>
      <c r="G44" s="253"/>
      <c r="H44" s="200"/>
    </row>
    <row r="45" spans="1:8" ht="13.9" customHeight="1" x14ac:dyDescent="0.2">
      <c r="A45" s="135">
        <v>44726</v>
      </c>
      <c r="B45" s="78" t="s">
        <v>357</v>
      </c>
      <c r="C45" s="73" t="s">
        <v>358</v>
      </c>
      <c r="D45" s="79"/>
      <c r="E45" s="73" t="s">
        <v>234</v>
      </c>
      <c r="F45" s="74">
        <v>1</v>
      </c>
      <c r="G45" s="253"/>
      <c r="H45" s="200"/>
    </row>
    <row r="46" spans="1:8" ht="13.9" customHeight="1" x14ac:dyDescent="0.2">
      <c r="A46" s="135">
        <v>44726</v>
      </c>
      <c r="B46" s="78" t="s">
        <v>359</v>
      </c>
      <c r="C46" s="73" t="s">
        <v>360</v>
      </c>
      <c r="D46" s="79"/>
      <c r="E46" s="73" t="s">
        <v>234</v>
      </c>
      <c r="F46" s="74">
        <v>1</v>
      </c>
      <c r="G46" s="253"/>
      <c r="H46" s="200"/>
    </row>
    <row r="47" spans="1:8" ht="13.9" customHeight="1" x14ac:dyDescent="0.2">
      <c r="A47" s="135">
        <v>44726</v>
      </c>
      <c r="B47" s="78" t="s">
        <v>361</v>
      </c>
      <c r="C47" s="73" t="s">
        <v>362</v>
      </c>
      <c r="D47" s="79"/>
      <c r="E47" s="73" t="s">
        <v>234</v>
      </c>
      <c r="F47" s="74">
        <v>1</v>
      </c>
      <c r="G47" s="253"/>
      <c r="H47" s="200"/>
    </row>
    <row r="48" spans="1:8" ht="13.9" customHeight="1" x14ac:dyDescent="0.2">
      <c r="A48" s="135">
        <v>44726</v>
      </c>
      <c r="B48" s="78" t="s">
        <v>363</v>
      </c>
      <c r="C48" s="73" t="s">
        <v>364</v>
      </c>
      <c r="D48" s="79"/>
      <c r="E48" s="73" t="s">
        <v>234</v>
      </c>
      <c r="F48" s="74">
        <v>1</v>
      </c>
      <c r="G48" s="253"/>
      <c r="H48" s="200"/>
    </row>
    <row r="49" spans="1:8" ht="13.9" customHeight="1" x14ac:dyDescent="0.2">
      <c r="A49" s="135">
        <v>44726</v>
      </c>
      <c r="B49" s="78" t="s">
        <v>365</v>
      </c>
      <c r="C49" s="73" t="s">
        <v>366</v>
      </c>
      <c r="D49" s="79"/>
      <c r="E49" s="73" t="s">
        <v>356</v>
      </c>
      <c r="F49" s="74">
        <v>1</v>
      </c>
      <c r="G49" s="253"/>
      <c r="H49" s="200"/>
    </row>
    <row r="50" spans="1:8" ht="13.9" customHeight="1" x14ac:dyDescent="0.2">
      <c r="A50" s="135">
        <v>44727</v>
      </c>
      <c r="B50" s="78" t="s">
        <v>367</v>
      </c>
      <c r="C50" s="73" t="s">
        <v>368</v>
      </c>
      <c r="D50" s="79"/>
      <c r="E50" s="73" t="s">
        <v>369</v>
      </c>
      <c r="F50" s="74">
        <v>1</v>
      </c>
      <c r="G50" s="253"/>
      <c r="H50" s="200"/>
    </row>
    <row r="51" spans="1:8" ht="13.9" customHeight="1" x14ac:dyDescent="0.2">
      <c r="A51" s="135">
        <v>44727</v>
      </c>
      <c r="B51" s="78" t="s">
        <v>408</v>
      </c>
      <c r="C51" s="73" t="s">
        <v>409</v>
      </c>
      <c r="D51" s="79"/>
      <c r="E51" s="73" t="s">
        <v>234</v>
      </c>
      <c r="F51" s="74">
        <v>1</v>
      </c>
      <c r="G51" s="253"/>
      <c r="H51" s="200"/>
    </row>
    <row r="52" spans="1:8" ht="13.9" customHeight="1" x14ac:dyDescent="0.2">
      <c r="A52" s="153">
        <v>44728</v>
      </c>
      <c r="B52" s="78" t="s">
        <v>339</v>
      </c>
      <c r="C52" s="73" t="s">
        <v>340</v>
      </c>
      <c r="D52" s="79"/>
      <c r="E52" s="73" t="s">
        <v>234</v>
      </c>
      <c r="F52" s="74">
        <v>1</v>
      </c>
      <c r="G52" s="253"/>
      <c r="H52" s="200"/>
    </row>
    <row r="53" spans="1:8" ht="13.9" customHeight="1" x14ac:dyDescent="0.2">
      <c r="A53" s="153">
        <v>44728</v>
      </c>
      <c r="B53" s="78" t="s">
        <v>341</v>
      </c>
      <c r="C53" s="73" t="s">
        <v>342</v>
      </c>
      <c r="D53" s="79"/>
      <c r="E53" s="73" t="s">
        <v>234</v>
      </c>
      <c r="F53" s="74">
        <v>1</v>
      </c>
      <c r="G53" s="253"/>
      <c r="H53" s="200"/>
    </row>
    <row r="54" spans="1:8" ht="13.9" customHeight="1" x14ac:dyDescent="0.2">
      <c r="A54" s="135">
        <v>44728</v>
      </c>
      <c r="B54" s="78" t="s">
        <v>410</v>
      </c>
      <c r="C54" s="73" t="s">
        <v>411</v>
      </c>
      <c r="D54" s="79"/>
      <c r="E54" s="73" t="s">
        <v>234</v>
      </c>
      <c r="F54" s="74">
        <v>1</v>
      </c>
      <c r="G54" s="253"/>
      <c r="H54" s="200"/>
    </row>
    <row r="55" spans="1:8" ht="13.9" customHeight="1" x14ac:dyDescent="0.2">
      <c r="A55" s="135">
        <v>44728</v>
      </c>
      <c r="B55" s="78" t="s">
        <v>412</v>
      </c>
      <c r="C55" s="73" t="s">
        <v>413</v>
      </c>
      <c r="D55" s="79"/>
      <c r="E55" s="73" t="s">
        <v>234</v>
      </c>
      <c r="F55" s="74">
        <v>1</v>
      </c>
      <c r="G55" s="253"/>
      <c r="H55" s="200"/>
    </row>
    <row r="56" spans="1:8" ht="13.9" customHeight="1" x14ac:dyDescent="0.2">
      <c r="A56" s="135">
        <v>44728</v>
      </c>
      <c r="B56" s="78" t="s">
        <v>528</v>
      </c>
      <c r="C56" s="73" t="s">
        <v>529</v>
      </c>
      <c r="D56" s="79"/>
      <c r="E56" s="73" t="s">
        <v>234</v>
      </c>
      <c r="F56" s="74">
        <v>1</v>
      </c>
      <c r="G56" s="253"/>
      <c r="H56" s="200"/>
    </row>
    <row r="57" spans="1:8" ht="13.9" customHeight="1" x14ac:dyDescent="0.2">
      <c r="A57" s="135">
        <v>44729</v>
      </c>
      <c r="B57" s="78" t="s">
        <v>530</v>
      </c>
      <c r="C57" s="73" t="s">
        <v>531</v>
      </c>
      <c r="D57" s="79"/>
      <c r="E57" s="73" t="s">
        <v>234</v>
      </c>
      <c r="F57" s="74">
        <v>1</v>
      </c>
      <c r="G57" s="253"/>
      <c r="H57" s="200"/>
    </row>
    <row r="58" spans="1:8" ht="13.9" customHeight="1" x14ac:dyDescent="0.2">
      <c r="A58" s="153">
        <v>44733</v>
      </c>
      <c r="B58" s="78" t="s">
        <v>630</v>
      </c>
      <c r="C58" s="73" t="s">
        <v>631</v>
      </c>
      <c r="D58" s="79"/>
      <c r="E58" s="73" t="s">
        <v>234</v>
      </c>
      <c r="F58" s="74">
        <v>1</v>
      </c>
      <c r="G58" s="253"/>
      <c r="H58" s="200"/>
    </row>
    <row r="59" spans="1:8" ht="13.9" customHeight="1" x14ac:dyDescent="0.2">
      <c r="A59" s="153">
        <v>44733</v>
      </c>
      <c r="B59" s="78" t="s">
        <v>632</v>
      </c>
      <c r="C59" s="73" t="s">
        <v>633</v>
      </c>
      <c r="D59" s="79"/>
      <c r="E59" s="73" t="s">
        <v>234</v>
      </c>
      <c r="F59" s="74">
        <v>1</v>
      </c>
      <c r="G59" s="253"/>
      <c r="H59" s="200"/>
    </row>
    <row r="60" spans="1:8" ht="13.9" customHeight="1" x14ac:dyDescent="0.2">
      <c r="A60" s="153">
        <v>44733</v>
      </c>
      <c r="B60" s="78" t="s">
        <v>634</v>
      </c>
      <c r="C60" s="73" t="s">
        <v>635</v>
      </c>
      <c r="D60" s="79"/>
      <c r="E60" s="73" t="s">
        <v>234</v>
      </c>
      <c r="F60" s="74">
        <v>1</v>
      </c>
      <c r="G60" s="253"/>
      <c r="H60" s="200"/>
    </row>
    <row r="61" spans="1:8" ht="13.9" customHeight="1" x14ac:dyDescent="0.2">
      <c r="A61" s="153">
        <v>44733</v>
      </c>
      <c r="B61" s="78" t="s">
        <v>638</v>
      </c>
      <c r="C61" s="73" t="s">
        <v>639</v>
      </c>
      <c r="D61" s="79"/>
      <c r="E61" s="73" t="s">
        <v>234</v>
      </c>
      <c r="F61" s="74">
        <v>1</v>
      </c>
      <c r="G61" s="253"/>
      <c r="H61" s="200"/>
    </row>
    <row r="62" spans="1:8" ht="13.9" customHeight="1" x14ac:dyDescent="0.2">
      <c r="A62" s="153">
        <v>44734</v>
      </c>
      <c r="B62" s="78" t="s">
        <v>614</v>
      </c>
      <c r="C62" s="73" t="s">
        <v>615</v>
      </c>
      <c r="D62" s="79"/>
      <c r="E62" s="73" t="s">
        <v>356</v>
      </c>
      <c r="F62" s="74">
        <v>1</v>
      </c>
      <c r="G62" s="253"/>
      <c r="H62" s="200"/>
    </row>
    <row r="63" spans="1:8" ht="13.9" customHeight="1" x14ac:dyDescent="0.2">
      <c r="A63" s="153">
        <v>44734</v>
      </c>
      <c r="B63" s="78" t="s">
        <v>616</v>
      </c>
      <c r="C63" s="73" t="s">
        <v>617</v>
      </c>
      <c r="D63" s="79"/>
      <c r="E63" s="73" t="s">
        <v>356</v>
      </c>
      <c r="F63" s="74">
        <v>1</v>
      </c>
      <c r="G63" s="253"/>
      <c r="H63" s="200"/>
    </row>
    <row r="64" spans="1:8" ht="13.9" customHeight="1" x14ac:dyDescent="0.2">
      <c r="A64" s="153">
        <v>44734</v>
      </c>
      <c r="B64" s="78" t="s">
        <v>618</v>
      </c>
      <c r="C64" s="73" t="s">
        <v>619</v>
      </c>
      <c r="D64" s="79"/>
      <c r="E64" s="73" t="s">
        <v>356</v>
      </c>
      <c r="F64" s="74">
        <v>1</v>
      </c>
      <c r="G64" s="253"/>
      <c r="H64" s="200"/>
    </row>
    <row r="65" spans="1:8" ht="13.9" customHeight="1" x14ac:dyDescent="0.2">
      <c r="A65" s="153">
        <v>44734</v>
      </c>
      <c r="B65" s="78" t="s">
        <v>620</v>
      </c>
      <c r="C65" s="73" t="s">
        <v>621</v>
      </c>
      <c r="D65" s="79"/>
      <c r="E65" s="73" t="s">
        <v>356</v>
      </c>
      <c r="F65" s="74">
        <v>1</v>
      </c>
      <c r="G65" s="253"/>
      <c r="H65" s="200"/>
    </row>
    <row r="66" spans="1:8" ht="13.9" customHeight="1" x14ac:dyDescent="0.2">
      <c r="A66" s="135">
        <v>44734</v>
      </c>
      <c r="B66" s="78" t="s">
        <v>622</v>
      </c>
      <c r="C66" s="73" t="s">
        <v>623</v>
      </c>
      <c r="D66" s="79"/>
      <c r="E66" s="73" t="s">
        <v>356</v>
      </c>
      <c r="F66" s="74">
        <v>1</v>
      </c>
      <c r="G66" s="253"/>
      <c r="H66" s="200"/>
    </row>
    <row r="67" spans="1:8" ht="13.9" customHeight="1" x14ac:dyDescent="0.2">
      <c r="A67" s="135">
        <v>44734</v>
      </c>
      <c r="B67" s="78" t="s">
        <v>624</v>
      </c>
      <c r="C67" s="73" t="s">
        <v>625</v>
      </c>
      <c r="D67" s="79"/>
      <c r="E67" s="73" t="s">
        <v>356</v>
      </c>
      <c r="F67" s="74">
        <v>1</v>
      </c>
      <c r="G67" s="253"/>
      <c r="H67" s="200"/>
    </row>
    <row r="68" spans="1:8" ht="13.9" customHeight="1" x14ac:dyDescent="0.2">
      <c r="A68" s="153">
        <v>44734</v>
      </c>
      <c r="B68" s="78" t="s">
        <v>626</v>
      </c>
      <c r="C68" s="73" t="s">
        <v>627</v>
      </c>
      <c r="D68" s="79"/>
      <c r="E68" s="73" t="s">
        <v>356</v>
      </c>
      <c r="F68" s="74">
        <v>1</v>
      </c>
      <c r="G68" s="253"/>
      <c r="H68" s="200"/>
    </row>
    <row r="69" spans="1:8" ht="13.9" customHeight="1" x14ac:dyDescent="0.2">
      <c r="A69" s="153">
        <v>44734</v>
      </c>
      <c r="B69" s="78" t="s">
        <v>628</v>
      </c>
      <c r="C69" s="73" t="s">
        <v>629</v>
      </c>
      <c r="D69" s="79"/>
      <c r="E69" s="73" t="s">
        <v>234</v>
      </c>
      <c r="F69" s="74">
        <v>1</v>
      </c>
      <c r="G69" s="253"/>
      <c r="H69" s="200"/>
    </row>
    <row r="70" spans="1:8" ht="13.9" customHeight="1" x14ac:dyDescent="0.2">
      <c r="A70" s="153">
        <v>44734</v>
      </c>
      <c r="B70" s="78" t="s">
        <v>636</v>
      </c>
      <c r="C70" s="73" t="s">
        <v>637</v>
      </c>
      <c r="D70" s="79"/>
      <c r="E70" s="73" t="s">
        <v>234</v>
      </c>
      <c r="F70" s="74">
        <v>1</v>
      </c>
      <c r="G70" s="253"/>
      <c r="H70" s="200"/>
    </row>
    <row r="71" spans="1:8" ht="13.9" customHeight="1" x14ac:dyDescent="0.2">
      <c r="A71" s="153">
        <v>44735</v>
      </c>
      <c r="B71" s="78" t="s">
        <v>720</v>
      </c>
      <c r="C71" s="73" t="s">
        <v>721</v>
      </c>
      <c r="D71" s="79"/>
      <c r="E71" s="73" t="s">
        <v>234</v>
      </c>
      <c r="F71" s="74">
        <v>1</v>
      </c>
      <c r="G71" s="253"/>
      <c r="H71" s="200"/>
    </row>
    <row r="72" spans="1:8" ht="13.9" customHeight="1" x14ac:dyDescent="0.2">
      <c r="A72" s="153">
        <v>44735</v>
      </c>
      <c r="B72" s="78" t="s">
        <v>722</v>
      </c>
      <c r="C72" s="73" t="s">
        <v>723</v>
      </c>
      <c r="D72" s="79"/>
      <c r="E72" s="73" t="s">
        <v>326</v>
      </c>
      <c r="F72" s="74">
        <v>1</v>
      </c>
      <c r="G72" s="253"/>
      <c r="H72" s="200"/>
    </row>
    <row r="73" spans="1:8" ht="13.9" customHeight="1" x14ac:dyDescent="0.2">
      <c r="A73" s="153">
        <v>44735</v>
      </c>
      <c r="B73" s="78" t="s">
        <v>724</v>
      </c>
      <c r="C73" s="73" t="s">
        <v>725</v>
      </c>
      <c r="D73" s="79"/>
      <c r="E73" s="73" t="s">
        <v>234</v>
      </c>
      <c r="F73" s="74">
        <v>1</v>
      </c>
      <c r="G73" s="253"/>
      <c r="H73" s="200"/>
    </row>
    <row r="74" spans="1:8" ht="13.9" customHeight="1" x14ac:dyDescent="0.2">
      <c r="A74" s="153">
        <v>44735</v>
      </c>
      <c r="B74" s="78" t="s">
        <v>726</v>
      </c>
      <c r="C74" s="73" t="s">
        <v>727</v>
      </c>
      <c r="D74" s="79"/>
      <c r="E74" s="73" t="s">
        <v>234</v>
      </c>
      <c r="F74" s="74">
        <v>1</v>
      </c>
      <c r="G74" s="253"/>
      <c r="H74" s="200"/>
    </row>
    <row r="75" spans="1:8" ht="13.9" customHeight="1" x14ac:dyDescent="0.2">
      <c r="A75" s="153">
        <v>44735</v>
      </c>
      <c r="B75" s="78" t="s">
        <v>728</v>
      </c>
      <c r="C75" s="73" t="s">
        <v>729</v>
      </c>
      <c r="D75" s="79"/>
      <c r="E75" s="73" t="s">
        <v>730</v>
      </c>
      <c r="F75" s="74">
        <v>1</v>
      </c>
      <c r="G75" s="253"/>
      <c r="H75" s="200"/>
    </row>
    <row r="76" spans="1:8" ht="13.9" customHeight="1" x14ac:dyDescent="0.2">
      <c r="A76" s="153">
        <v>44736</v>
      </c>
      <c r="B76" s="78" t="s">
        <v>711</v>
      </c>
      <c r="C76" s="73" t="s">
        <v>712</v>
      </c>
      <c r="D76" s="79"/>
      <c r="E76" s="73" t="s">
        <v>356</v>
      </c>
      <c r="F76" s="74">
        <v>1</v>
      </c>
      <c r="G76" s="253"/>
      <c r="H76" s="200"/>
    </row>
    <row r="77" spans="1:8" ht="13.9" customHeight="1" x14ac:dyDescent="0.2">
      <c r="A77" s="153">
        <v>44736</v>
      </c>
      <c r="B77" s="78" t="s">
        <v>713</v>
      </c>
      <c r="C77" s="73" t="s">
        <v>714</v>
      </c>
      <c r="D77" s="79"/>
      <c r="E77" s="73" t="s">
        <v>234</v>
      </c>
      <c r="F77" s="74">
        <v>1</v>
      </c>
      <c r="G77" s="253"/>
      <c r="H77" s="200"/>
    </row>
    <row r="78" spans="1:8" ht="13.9" customHeight="1" x14ac:dyDescent="0.2">
      <c r="A78" s="153">
        <v>44736</v>
      </c>
      <c r="B78" s="78" t="s">
        <v>715</v>
      </c>
      <c r="C78" s="73" t="s">
        <v>716</v>
      </c>
      <c r="D78" s="79"/>
      <c r="E78" s="73" t="s">
        <v>717</v>
      </c>
      <c r="F78" s="74">
        <v>1</v>
      </c>
      <c r="G78" s="253"/>
      <c r="H78" s="200"/>
    </row>
    <row r="79" spans="1:8" ht="13.9" customHeight="1" x14ac:dyDescent="0.2">
      <c r="A79" s="153">
        <v>44736</v>
      </c>
      <c r="B79" s="78" t="s">
        <v>718</v>
      </c>
      <c r="C79" s="73" t="s">
        <v>719</v>
      </c>
      <c r="D79" s="79"/>
      <c r="E79" s="73" t="s">
        <v>717</v>
      </c>
      <c r="F79" s="74">
        <v>1</v>
      </c>
      <c r="G79" s="253"/>
      <c r="H79" s="200"/>
    </row>
    <row r="80" spans="1:8" ht="13.9" customHeight="1" x14ac:dyDescent="0.2">
      <c r="A80" s="153">
        <v>44739</v>
      </c>
      <c r="B80" s="78" t="s">
        <v>786</v>
      </c>
      <c r="C80" s="73" t="s">
        <v>787</v>
      </c>
      <c r="D80" s="79"/>
      <c r="E80" s="73" t="s">
        <v>279</v>
      </c>
      <c r="F80" s="74">
        <v>1</v>
      </c>
      <c r="G80" s="253"/>
      <c r="H80" s="200"/>
    </row>
    <row r="81" spans="1:8" ht="13.9" customHeight="1" x14ac:dyDescent="0.2">
      <c r="A81" s="153">
        <v>44740</v>
      </c>
      <c r="B81" s="78" t="s">
        <v>788</v>
      </c>
      <c r="C81" s="73" t="s">
        <v>789</v>
      </c>
      <c r="D81" s="79"/>
      <c r="E81" s="73" t="s">
        <v>790</v>
      </c>
      <c r="F81" s="74">
        <v>1</v>
      </c>
      <c r="G81" s="253"/>
      <c r="H81" s="200"/>
    </row>
    <row r="82" spans="1:8" ht="13.9" customHeight="1" x14ac:dyDescent="0.2">
      <c r="A82" s="153">
        <v>44740</v>
      </c>
      <c r="B82" s="78" t="s">
        <v>791</v>
      </c>
      <c r="C82" s="73" t="s">
        <v>792</v>
      </c>
      <c r="D82" s="79"/>
      <c r="E82" s="73" t="s">
        <v>790</v>
      </c>
      <c r="F82" s="74">
        <v>1</v>
      </c>
      <c r="G82" s="253"/>
      <c r="H82" s="200"/>
    </row>
    <row r="83" spans="1:8" ht="13.9" customHeight="1" x14ac:dyDescent="0.2">
      <c r="A83" s="153">
        <v>44740</v>
      </c>
      <c r="B83" s="78" t="s">
        <v>788</v>
      </c>
      <c r="C83" s="73" t="s">
        <v>789</v>
      </c>
      <c r="D83" s="79"/>
      <c r="E83" s="73" t="s">
        <v>790</v>
      </c>
      <c r="F83" s="74">
        <v>1</v>
      </c>
      <c r="G83" s="253"/>
      <c r="H83" s="200"/>
    </row>
    <row r="84" spans="1:8" ht="13.9" customHeight="1" x14ac:dyDescent="0.2">
      <c r="A84" s="153">
        <v>44740</v>
      </c>
      <c r="B84" s="78" t="s">
        <v>804</v>
      </c>
      <c r="C84" s="73" t="s">
        <v>805</v>
      </c>
      <c r="D84" s="79"/>
      <c r="E84" s="73" t="s">
        <v>730</v>
      </c>
      <c r="F84" s="74">
        <v>1</v>
      </c>
      <c r="G84" s="253"/>
      <c r="H84" s="200"/>
    </row>
    <row r="85" spans="1:8" ht="13.9" customHeight="1" x14ac:dyDescent="0.2">
      <c r="A85" s="153">
        <v>44742</v>
      </c>
      <c r="B85" s="78" t="s">
        <v>819</v>
      </c>
      <c r="C85" s="73" t="s">
        <v>820</v>
      </c>
      <c r="D85" s="79"/>
      <c r="E85" s="73" t="s">
        <v>326</v>
      </c>
      <c r="F85" s="74">
        <v>1</v>
      </c>
      <c r="G85" s="253"/>
      <c r="H85" s="200"/>
    </row>
    <row r="86" spans="1:8" ht="15.75" customHeight="1" thickBot="1" x14ac:dyDescent="0.25">
      <c r="A86" s="154"/>
      <c r="B86" s="155"/>
      <c r="C86" s="156"/>
      <c r="D86" s="157"/>
      <c r="E86" s="158" t="s">
        <v>25</v>
      </c>
      <c r="F86" s="159">
        <f>SUM(F21:F85)</f>
        <v>65</v>
      </c>
      <c r="G86" s="160"/>
      <c r="H86" s="161"/>
    </row>
    <row r="87" spans="1:8" ht="15.75" customHeight="1" thickTop="1" x14ac:dyDescent="0.2">
      <c r="A87"/>
      <c r="B87"/>
      <c r="C87"/>
      <c r="D87"/>
      <c r="E87"/>
      <c r="F87"/>
      <c r="G87" s="7"/>
      <c r="H87"/>
    </row>
    <row r="88" spans="1:8" ht="15.75" customHeight="1" x14ac:dyDescent="0.2">
      <c r="A88"/>
      <c r="B88"/>
      <c r="C88"/>
      <c r="D88"/>
      <c r="E88"/>
      <c r="F88"/>
      <c r="G88" s="7"/>
      <c r="H88"/>
    </row>
    <row r="89" spans="1:8" ht="15.75" customHeight="1" x14ac:dyDescent="0.2">
      <c r="A89"/>
      <c r="B89"/>
      <c r="C89"/>
      <c r="D89"/>
      <c r="E89"/>
      <c r="F89"/>
      <c r="G89" s="7"/>
      <c r="H89"/>
    </row>
    <row r="90" spans="1:8" ht="15.75" customHeight="1" x14ac:dyDescent="0.2">
      <c r="A90"/>
      <c r="B90"/>
      <c r="C90"/>
      <c r="D90"/>
      <c r="E90"/>
      <c r="F90"/>
      <c r="G90" s="7"/>
      <c r="H90"/>
    </row>
    <row r="91" spans="1:8" ht="15.75" customHeight="1" x14ac:dyDescent="0.2">
      <c r="B91"/>
      <c r="C91"/>
      <c r="D91"/>
      <c r="E91"/>
      <c r="F91"/>
      <c r="G91" s="7"/>
      <c r="H91"/>
    </row>
    <row r="92" spans="1:8" ht="15.75" customHeight="1" x14ac:dyDescent="0.2">
      <c r="B92"/>
      <c r="C92"/>
      <c r="D92"/>
      <c r="E92"/>
      <c r="F92"/>
      <c r="G92" s="7"/>
      <c r="H92"/>
    </row>
    <row r="93" spans="1:8" ht="15.75" customHeight="1" x14ac:dyDescent="0.2">
      <c r="B93"/>
      <c r="C93"/>
      <c r="D93"/>
      <c r="E93"/>
      <c r="F93"/>
      <c r="G93" s="7"/>
      <c r="H93"/>
    </row>
    <row r="94" spans="1:8" ht="15.75" customHeight="1" x14ac:dyDescent="0.2">
      <c r="G94" s="7"/>
      <c r="H94"/>
    </row>
    <row r="95" spans="1:8" ht="15.75" customHeight="1" x14ac:dyDescent="0.2">
      <c r="G95" s="7"/>
      <c r="H95"/>
    </row>
    <row r="96" spans="1:8" ht="15.75" customHeight="1" x14ac:dyDescent="0.2">
      <c r="G96" s="7"/>
      <c r="H96"/>
    </row>
    <row r="97" spans="7:8" ht="15.75" customHeight="1" x14ac:dyDescent="0.2">
      <c r="G97" s="7"/>
      <c r="H97"/>
    </row>
    <row r="98" spans="7:8" ht="15.75" customHeight="1" x14ac:dyDescent="0.2">
      <c r="G98" s="7"/>
      <c r="H98"/>
    </row>
    <row r="99" spans="7:8" ht="15.75" customHeight="1" x14ac:dyDescent="0.2">
      <c r="G99" s="7"/>
      <c r="H99"/>
    </row>
    <row r="100" spans="7:8" ht="15.75" customHeight="1" x14ac:dyDescent="0.2">
      <c r="G100" s="7"/>
      <c r="H100"/>
    </row>
    <row r="101" spans="7:8" ht="15.75" customHeight="1" x14ac:dyDescent="0.2">
      <c r="H101"/>
    </row>
    <row r="102" spans="7:8" ht="15.75" customHeight="1" x14ac:dyDescent="0.2">
      <c r="H102"/>
    </row>
    <row r="103" spans="7:8" ht="15.75" customHeight="1" x14ac:dyDescent="0.2">
      <c r="H103"/>
    </row>
    <row r="104" spans="7:8" ht="15.75" customHeight="1" x14ac:dyDescent="0.2">
      <c r="H104"/>
    </row>
    <row r="105" spans="7:8" ht="15.75" customHeight="1" x14ac:dyDescent="0.2">
      <c r="G105" s="19"/>
      <c r="H105"/>
    </row>
    <row r="106" spans="7:8" ht="15.75" customHeight="1" x14ac:dyDescent="0.2">
      <c r="G106" s="19"/>
      <c r="H106"/>
    </row>
    <row r="107" spans="7:8" ht="15.75" customHeight="1" x14ac:dyDescent="0.2">
      <c r="G107" s="19"/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G114" s="19"/>
      <c r="H114"/>
    </row>
    <row r="115" spans="7:8" ht="15.75" customHeight="1" x14ac:dyDescent="0.2">
      <c r="G115" s="19"/>
      <c r="H115"/>
    </row>
    <row r="116" spans="7:8" ht="15.75" customHeight="1" x14ac:dyDescent="0.2">
      <c r="G116" s="19"/>
      <c r="H116"/>
    </row>
    <row r="117" spans="7:8" ht="15.75" customHeight="1" x14ac:dyDescent="0.2">
      <c r="H117"/>
    </row>
    <row r="118" spans="7:8" ht="15.75" customHeight="1" x14ac:dyDescent="0.2">
      <c r="H118"/>
    </row>
    <row r="119" spans="7:8" ht="15.75" customHeight="1" x14ac:dyDescent="0.2">
      <c r="H119"/>
    </row>
    <row r="120" spans="7:8" ht="15.75" customHeight="1" x14ac:dyDescent="0.2">
      <c r="H120"/>
    </row>
    <row r="121" spans="7:8" ht="15.75" customHeight="1" x14ac:dyDescent="0.2">
      <c r="H121"/>
    </row>
    <row r="122" spans="7:8" ht="15.75" customHeight="1" x14ac:dyDescent="0.2"/>
    <row r="123" spans="7:8" ht="15.75" customHeight="1" x14ac:dyDescent="0.2"/>
    <row r="124" spans="7:8" ht="15.75" customHeight="1" x14ac:dyDescent="0.2"/>
    <row r="125" spans="7:8" ht="15.75" customHeight="1" x14ac:dyDescent="0.2"/>
    <row r="126" spans="7:8" ht="15.75" customHeight="1" x14ac:dyDescent="0.2">
      <c r="G126" s="19"/>
    </row>
    <row r="127" spans="7:8" ht="15.75" customHeight="1" x14ac:dyDescent="0.2">
      <c r="G127" s="19"/>
    </row>
    <row r="128" spans="7:8" ht="15.75" customHeight="1" x14ac:dyDescent="0.2">
      <c r="G128" s="19"/>
    </row>
    <row r="129" spans="7:8" ht="15.75" customHeight="1" x14ac:dyDescent="0.2">
      <c r="G129" s="19"/>
    </row>
    <row r="130" spans="7:8" ht="15.75" customHeight="1" x14ac:dyDescent="0.2">
      <c r="G130" s="19"/>
    </row>
    <row r="131" spans="7:8" ht="15.75" customHeight="1" x14ac:dyDescent="0.2">
      <c r="G131" s="19"/>
    </row>
    <row r="132" spans="7:8" ht="15.75" customHeight="1" x14ac:dyDescent="0.2">
      <c r="G132" s="19"/>
    </row>
    <row r="133" spans="7:8" ht="15.75" customHeight="1" x14ac:dyDescent="0.2">
      <c r="G133" s="19"/>
    </row>
    <row r="134" spans="7:8" ht="15.75" customHeight="1" x14ac:dyDescent="0.2">
      <c r="H134" s="11"/>
    </row>
    <row r="135" spans="7:8" ht="15.75" customHeight="1" x14ac:dyDescent="0.2">
      <c r="G135" s="19"/>
      <c r="H135" s="11"/>
    </row>
    <row r="136" spans="7:8" ht="15.75" customHeight="1" x14ac:dyDescent="0.2">
      <c r="G136" s="19"/>
      <c r="H136" s="11"/>
    </row>
    <row r="137" spans="7:8" ht="15.75" customHeight="1" x14ac:dyDescent="0.2">
      <c r="G137" s="19"/>
      <c r="H137" s="11"/>
    </row>
    <row r="138" spans="7:8" ht="15.75" customHeight="1" x14ac:dyDescent="0.2">
      <c r="G138" s="19"/>
      <c r="H138" s="11"/>
    </row>
    <row r="139" spans="7:8" ht="15.75" customHeight="1" x14ac:dyDescent="0.2">
      <c r="G139" s="19"/>
      <c r="H139" s="11"/>
    </row>
    <row r="140" spans="7:8" ht="15.75" customHeight="1" x14ac:dyDescent="0.2">
      <c r="G140" s="19"/>
      <c r="H140" s="11"/>
    </row>
    <row r="141" spans="7:8" ht="15.75" customHeight="1" x14ac:dyDescent="0.2">
      <c r="G141" s="19"/>
      <c r="H141" s="11"/>
    </row>
    <row r="142" spans="7:8" ht="15.75" customHeight="1" x14ac:dyDescent="0.2">
      <c r="H142"/>
    </row>
    <row r="143" spans="7:8" ht="15.75" customHeight="1" x14ac:dyDescent="0.2">
      <c r="G143" s="19"/>
      <c r="H143"/>
    </row>
    <row r="144" spans="7:8" ht="15.75" customHeight="1" x14ac:dyDescent="0.2">
      <c r="G144" s="19"/>
      <c r="H144"/>
    </row>
    <row r="145" spans="7:8" ht="15.75" customHeight="1" x14ac:dyDescent="0.2">
      <c r="G145"/>
      <c r="H145"/>
    </row>
    <row r="146" spans="7:8" ht="15.75" customHeight="1" x14ac:dyDescent="0.2">
      <c r="G146"/>
      <c r="H146"/>
    </row>
    <row r="147" spans="7:8" ht="15.75" customHeight="1" x14ac:dyDescent="0.2">
      <c r="G147"/>
      <c r="H147"/>
    </row>
    <row r="148" spans="7:8" ht="15.75" customHeight="1" x14ac:dyDescent="0.2">
      <c r="G148"/>
      <c r="H148"/>
    </row>
    <row r="149" spans="7:8" ht="15.75" customHeight="1" x14ac:dyDescent="0.2">
      <c r="G149"/>
      <c r="H149"/>
    </row>
    <row r="150" spans="7:8" ht="15.75" customHeight="1" x14ac:dyDescent="0.2">
      <c r="G150"/>
      <c r="H150"/>
    </row>
    <row r="151" spans="7:8" ht="15.75" customHeight="1" x14ac:dyDescent="0.2">
      <c r="G151"/>
      <c r="H151"/>
    </row>
    <row r="152" spans="7:8" ht="15.75" customHeight="1" x14ac:dyDescent="0.2">
      <c r="G152"/>
      <c r="H152"/>
    </row>
    <row r="153" spans="7:8" ht="15.75" customHeight="1" x14ac:dyDescent="0.2">
      <c r="H153" s="11"/>
    </row>
    <row r="154" spans="7:8" ht="15.75" customHeight="1" x14ac:dyDescent="0.2"/>
    <row r="155" spans="7:8" ht="15.75" customHeight="1" x14ac:dyDescent="0.2"/>
    <row r="156" spans="7:8" ht="15.75" customHeight="1" x14ac:dyDescent="0.2"/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/>
    <row r="161" spans="7:7" ht="15.75" customHeight="1" x14ac:dyDescent="0.2"/>
    <row r="162" spans="7:7" ht="15.75" customHeight="1" x14ac:dyDescent="0.2"/>
    <row r="163" spans="7:7" ht="15.75" customHeight="1" x14ac:dyDescent="0.2">
      <c r="G163" s="7"/>
    </row>
    <row r="164" spans="7:7" ht="15.75" customHeight="1" x14ac:dyDescent="0.2">
      <c r="G164" s="7"/>
    </row>
    <row r="165" spans="7:7" ht="15.75" customHeight="1" x14ac:dyDescent="0.2"/>
    <row r="166" spans="7:7" ht="15.75" customHeight="1" x14ac:dyDescent="0.2"/>
    <row r="167" spans="7:7" ht="15.75" customHeight="1" x14ac:dyDescent="0.2"/>
    <row r="168" spans="7:7" ht="15.75" customHeight="1" x14ac:dyDescent="0.2"/>
    <row r="169" spans="7:7" ht="15.75" customHeight="1" x14ac:dyDescent="0.2"/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3.5" customHeight="1" x14ac:dyDescent="0.2"/>
    <row r="352" ht="15.75" customHeight="1" x14ac:dyDescent="0.2"/>
    <row r="353" ht="15.75" customHeight="1" x14ac:dyDescent="0.2"/>
    <row r="354" ht="15.75" customHeight="1" x14ac:dyDescent="0.2"/>
    <row r="355" ht="15" customHeight="1" x14ac:dyDescent="0.2"/>
    <row r="356" ht="1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4.2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spans="9:9" ht="14.25" customHeight="1" x14ac:dyDescent="0.2"/>
    <row r="514" spans="9:9" ht="14.25" customHeight="1" x14ac:dyDescent="0.2"/>
    <row r="515" spans="9:9" ht="14.25" customHeight="1" x14ac:dyDescent="0.2"/>
    <row r="516" spans="9:9" ht="14.25" customHeight="1" x14ac:dyDescent="0.2"/>
    <row r="517" spans="9:9" ht="14.25" customHeight="1" x14ac:dyDescent="0.2"/>
    <row r="518" spans="9:9" ht="14.25" customHeight="1" x14ac:dyDescent="0.2"/>
    <row r="519" spans="9:9" ht="14.25" customHeight="1" x14ac:dyDescent="0.2"/>
    <row r="520" spans="9:9" ht="14.25" customHeight="1" x14ac:dyDescent="0.2"/>
    <row r="521" spans="9:9" ht="14.25" customHeight="1" x14ac:dyDescent="0.2"/>
    <row r="522" spans="9:9" ht="14.25" customHeight="1" x14ac:dyDescent="0.2"/>
    <row r="523" spans="9:9" ht="14.25" customHeight="1" x14ac:dyDescent="0.2"/>
    <row r="524" spans="9:9" ht="14.25" customHeight="1" x14ac:dyDescent="0.2"/>
    <row r="525" spans="9:9" ht="14.25" customHeight="1" x14ac:dyDescent="0.2"/>
    <row r="526" spans="9:9" ht="14.25" customHeight="1" x14ac:dyDescent="0.2"/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 t="s">
        <v>41</v>
      </c>
    </row>
    <row r="530" spans="9:9" ht="14.25" customHeight="1" x14ac:dyDescent="0.2">
      <c r="I530" s="28"/>
    </row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/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/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/>
    </row>
    <row r="549" spans="9:9" ht="13.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/>
    <row r="559" spans="9:9" ht="14.25" customHeight="1" x14ac:dyDescent="0.2"/>
    <row r="560" spans="9:9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" customHeight="1" x14ac:dyDescent="0.2"/>
    <row r="578" ht="15.7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5" customHeight="1" x14ac:dyDescent="0.2"/>
    <row r="595" ht="14.25" customHeight="1" x14ac:dyDescent="0.2"/>
    <row r="596" ht="14.25" customHeight="1" x14ac:dyDescent="0.2"/>
    <row r="598" ht="13.5" customHeight="1" x14ac:dyDescent="0.2"/>
    <row r="601" ht="14.25" customHeight="1" x14ac:dyDescent="0.2"/>
    <row r="602" ht="13.5" customHeight="1" x14ac:dyDescent="0.2"/>
    <row r="747" spans="16384:16384" x14ac:dyDescent="0.2">
      <c r="XFD747">
        <f>SUM(I747:XFC747)</f>
        <v>0</v>
      </c>
    </row>
    <row r="748" spans="16384:16384" x14ac:dyDescent="0.2">
      <c r="XFD748">
        <f>SUM(I748:XFC748)</f>
        <v>0</v>
      </c>
    </row>
    <row r="756" spans="9:9 16376:16376" x14ac:dyDescent="0.2">
      <c r="I756"/>
    </row>
    <row r="757" spans="9:9 16376:16376" x14ac:dyDescent="0.2">
      <c r="I757"/>
    </row>
    <row r="758" spans="9:9 16376:16376" x14ac:dyDescent="0.2">
      <c r="I758"/>
    </row>
    <row r="759" spans="9:9 16376:16376" x14ac:dyDescent="0.2">
      <c r="I759"/>
    </row>
    <row r="760" spans="9:9 16376:16376" x14ac:dyDescent="0.2">
      <c r="I760"/>
    </row>
    <row r="761" spans="9:9 16376:16376" x14ac:dyDescent="0.2">
      <c r="I761"/>
    </row>
    <row r="762" spans="9:9 16376:16376" x14ac:dyDescent="0.2">
      <c r="I762"/>
    </row>
    <row r="763" spans="9:9 16376:16376" x14ac:dyDescent="0.2">
      <c r="I763"/>
    </row>
    <row r="764" spans="9:9 16376:16376" x14ac:dyDescent="0.2">
      <c r="I764"/>
      <c r="XEV764">
        <f>SUM(I764:XEU764)</f>
        <v>0</v>
      </c>
    </row>
    <row r="765" spans="9:9 16376:16376" x14ac:dyDescent="0.2">
      <c r="I765"/>
    </row>
    <row r="766" spans="9:9 16376:16376" x14ac:dyDescent="0.2">
      <c r="I766"/>
    </row>
    <row r="767" spans="9:9 16376:16376" x14ac:dyDescent="0.2">
      <c r="I767"/>
    </row>
    <row r="768" spans="9:9 16376:16376" x14ac:dyDescent="0.2">
      <c r="I768"/>
      <c r="XEV768">
        <f>SUM(I768:XEU768)</f>
        <v>0</v>
      </c>
    </row>
    <row r="769" spans="9:9 16376:16384" x14ac:dyDescent="0.2">
      <c r="I769"/>
      <c r="XEV769">
        <f>SUM(I769:XEU769)</f>
        <v>0</v>
      </c>
    </row>
    <row r="770" spans="9:9 16376:16384" x14ac:dyDescent="0.2">
      <c r="I770"/>
    </row>
    <row r="771" spans="9:9 16376:16384" x14ac:dyDescent="0.2">
      <c r="I771"/>
    </row>
    <row r="772" spans="9:9 16376:16384" x14ac:dyDescent="0.2">
      <c r="I772"/>
    </row>
    <row r="779" spans="9:9 16376:16384" x14ac:dyDescent="0.2">
      <c r="XFD779">
        <f>SUM(I779:XFC779)</f>
        <v>0</v>
      </c>
    </row>
    <row r="780" spans="9:9 16376:16384" x14ac:dyDescent="0.2">
      <c r="XFD780">
        <f>SUM(I780:XFC780)</f>
        <v>0</v>
      </c>
    </row>
    <row r="792" spans="9:9 16376:16384" x14ac:dyDescent="0.2">
      <c r="XFD792">
        <f>SUM(I792:XFC792)</f>
        <v>0</v>
      </c>
    </row>
    <row r="793" spans="9:9 16376:16384" x14ac:dyDescent="0.2">
      <c r="XFD793">
        <f>SUM(I793:XFC793)</f>
        <v>0</v>
      </c>
    </row>
    <row r="796" spans="9:9 16376:16384" x14ac:dyDescent="0.2">
      <c r="I796"/>
    </row>
    <row r="797" spans="9:9 16376:16384" x14ac:dyDescent="0.2">
      <c r="I797"/>
    </row>
    <row r="798" spans="9:9 16376:16384" x14ac:dyDescent="0.2">
      <c r="I798"/>
      <c r="XEV798">
        <f>SUM(I798:XEU798)</f>
        <v>0</v>
      </c>
    </row>
    <row r="799" spans="9:9 16376:16384" x14ac:dyDescent="0.2">
      <c r="I799"/>
    </row>
    <row r="800" spans="9:9 16376:16384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948" spans="12:12" x14ac:dyDescent="0.2">
      <c r="L948" s="24"/>
    </row>
    <row r="964" spans="9:9" ht="15" customHeight="1" x14ac:dyDescent="0.2"/>
    <row r="965" spans="9:9" ht="15" customHeight="1" x14ac:dyDescent="0.2"/>
    <row r="966" spans="9:9" ht="15" customHeight="1" x14ac:dyDescent="0.2"/>
    <row r="967" spans="9:9" ht="15" customHeight="1" x14ac:dyDescent="0.2"/>
    <row r="968" spans="9:9" ht="15" customHeight="1" x14ac:dyDescent="0.2"/>
    <row r="969" spans="9:9" ht="15" customHeight="1" x14ac:dyDescent="0.2"/>
    <row r="970" spans="9:9" ht="15" customHeight="1" x14ac:dyDescent="0.2"/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/>
    <row r="990" spans="9:9" ht="15" customHeight="1" x14ac:dyDescent="0.2"/>
    <row r="991" spans="9:9" ht="15" customHeight="1" x14ac:dyDescent="0.2"/>
    <row r="992" spans="9:9" ht="15" customHeight="1" x14ac:dyDescent="0.2"/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/>
    <row r="1076" spans="9:9" ht="15" customHeight="1" x14ac:dyDescent="0.2"/>
    <row r="1077" spans="9:9" ht="15" customHeight="1" x14ac:dyDescent="0.2"/>
    <row r="1078" spans="9:9" ht="15" customHeight="1" x14ac:dyDescent="0.2"/>
    <row r="1079" spans="9:9" ht="15" customHeight="1" x14ac:dyDescent="0.2"/>
    <row r="1080" spans="9:9" ht="15" customHeight="1" x14ac:dyDescent="0.2"/>
    <row r="1081" spans="9:9" ht="15" customHeight="1" x14ac:dyDescent="0.2"/>
    <row r="1082" spans="9:9" ht="15" customHeight="1" x14ac:dyDescent="0.2"/>
    <row r="1083" spans="9:9" ht="15.75" customHeight="1" x14ac:dyDescent="0.2"/>
    <row r="1084" spans="9:9" ht="16.5" customHeight="1" x14ac:dyDescent="0.2"/>
    <row r="1085" spans="9:9" ht="15.75" customHeight="1" x14ac:dyDescent="0.2"/>
    <row r="1086" spans="9:9" ht="17.25" customHeight="1" x14ac:dyDescent="0.2"/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</sheetData>
  <sortState ref="A27:F86">
    <sortCondition ref="A27"/>
  </sortState>
  <mergeCells count="2">
    <mergeCell ref="A8:B8"/>
    <mergeCell ref="A14:B14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2022-06-30T21:12:13Z</cp:lastPrinted>
  <dcterms:created xsi:type="dcterms:W3CDTF">2003-02-04T19:04:15Z</dcterms:created>
  <dcterms:modified xsi:type="dcterms:W3CDTF">2022-06-30T21:57:40Z</dcterms:modified>
</cp:coreProperties>
</file>