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0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MISC!$A$27:$G$35</definedName>
    <definedName name="_xlnm.Print_Area" localSheetId="3">Commercial!$A$1:$I$33</definedName>
  </definedNames>
  <calcPr calcId="162913"/>
</workbook>
</file>

<file path=xl/calcChain.xml><?xml version="1.0" encoding="utf-8"?>
<calcChain xmlns="http://schemas.openxmlformats.org/spreadsheetml/2006/main">
  <c r="D31" i="6" l="1"/>
  <c r="D30" i="6"/>
  <c r="D29" i="6"/>
  <c r="D28" i="6"/>
  <c r="D27" i="6"/>
  <c r="D26" i="6"/>
  <c r="D25" i="6"/>
  <c r="D24" i="6"/>
  <c r="D23" i="6"/>
  <c r="D22" i="6"/>
  <c r="D21" i="6"/>
  <c r="D20" i="6"/>
  <c r="B31" i="6"/>
  <c r="B30" i="6"/>
  <c r="B29" i="6"/>
  <c r="B28" i="6"/>
  <c r="B27" i="6"/>
  <c r="B26" i="6"/>
  <c r="B25" i="6"/>
  <c r="B24" i="6"/>
  <c r="B23" i="6"/>
  <c r="B22" i="6"/>
  <c r="B21" i="6"/>
  <c r="B20" i="6"/>
  <c r="D16" i="6" l="1"/>
  <c r="H32" i="6" l="1"/>
  <c r="H16" i="6"/>
  <c r="C16" i="6" l="1"/>
  <c r="C32" i="6"/>
  <c r="B32" i="6" l="1"/>
  <c r="L56" i="1" l="1"/>
  <c r="F8" i="5" l="1"/>
  <c r="H8" i="5" l="1"/>
  <c r="K56" i="1" l="1"/>
  <c r="J56" i="1"/>
  <c r="I56" i="1"/>
  <c r="L72" i="1" l="1"/>
  <c r="K72" i="1"/>
  <c r="J72" i="1"/>
  <c r="I72" i="1"/>
  <c r="I67" i="1" l="1"/>
  <c r="J67" i="1"/>
  <c r="K67" i="1"/>
  <c r="L67" i="1"/>
  <c r="L61" i="1" l="1"/>
  <c r="K61" i="1" l="1"/>
  <c r="J61" i="1"/>
  <c r="I61" i="1"/>
  <c r="L77" i="1" l="1"/>
  <c r="K77" i="1"/>
  <c r="J77" i="1"/>
  <c r="I77" i="1"/>
  <c r="L122" i="1" l="1"/>
  <c r="I122" i="1" l="1"/>
  <c r="J122" i="1"/>
  <c r="K122" i="1"/>
  <c r="J62" i="1" l="1"/>
  <c r="I62" i="1" l="1"/>
  <c r="K62" i="1"/>
  <c r="G16" i="6" l="1"/>
  <c r="F27" i="5" l="1"/>
  <c r="I33" i="2" l="1"/>
  <c r="H33" i="2"/>
  <c r="G33" i="2"/>
  <c r="F33" i="2"/>
  <c r="F12" i="2" l="1"/>
  <c r="G12" i="2"/>
  <c r="H12" i="2"/>
  <c r="I12" i="2"/>
  <c r="I32" i="6" l="1"/>
  <c r="G32" i="6"/>
  <c r="I16" i="6"/>
  <c r="F89" i="5" l="1"/>
  <c r="XEV769" i="5" l="1"/>
  <c r="XFD753" i="5"/>
  <c r="XFD798" i="5"/>
  <c r="XFD784" i="5"/>
  <c r="XFD785" i="5" l="1"/>
  <c r="XFD752" i="5"/>
  <c r="XEV773" i="5"/>
  <c r="XEV774" i="5"/>
  <c r="XFD797" i="5"/>
  <c r="XEV803" i="5"/>
  <c r="D32" i="6" l="1"/>
  <c r="F36" i="5" l="1"/>
  <c r="J9" i="3"/>
  <c r="H9" i="3" l="1"/>
  <c r="I9" i="3"/>
  <c r="L62" i="1"/>
  <c r="B16" i="6"/>
</calcChain>
</file>

<file path=xl/sharedStrings.xml><?xml version="1.0" encoding="utf-8"?>
<sst xmlns="http://schemas.openxmlformats.org/spreadsheetml/2006/main" count="1115" uniqueCount="707">
  <si>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</si>
  <si>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</si>
  <si>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</si>
  <si>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</si>
  <si>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</si>
  <si>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</si>
  <si>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</si>
  <si>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</si>
  <si>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</si>
  <si>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</si>
  <si>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</si>
  <si>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</si>
  <si>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</si>
  <si>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</si>
  <si>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</si>
  <si>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</si>
  <si>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</si>
  <si>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</si>
  <si>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</si>
  <si>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</si>
  <si>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</si>
  <si>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</si>
  <si>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</si>
  <si>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</si>
  <si>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</si>
  <si>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</si>
  <si>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</si>
  <si>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</si>
  <si>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</si>
  <si>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</si>
  <si>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</si>
  <si>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</si>
  <si>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</si>
  <si>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</si>
  <si>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</si>
  <si>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</si>
  <si>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</si>
  <si>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</si>
  <si>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</si>
  <si>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</si>
  <si>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</si>
  <si>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</si>
  <si>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</si>
  <si>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</si>
  <si>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</si>
  <si>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</si>
  <si>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</si>
  <si>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</si>
  <si>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</si>
  <si>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</si>
  <si>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</si>
  <si>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</si>
  <si>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</si>
  <si>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</si>
  <si>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Alamosa Springs</t>
  </si>
  <si>
    <t>Bryan Original Townsite</t>
  </si>
  <si>
    <t>Prince Irrigation</t>
  </si>
  <si>
    <t>Austin's Colony</t>
  </si>
  <si>
    <t>MARCH 2020</t>
  </si>
  <si>
    <t>MARCH 2019</t>
  </si>
  <si>
    <t>JANUARY - MARCH 2019</t>
  </si>
  <si>
    <t>JANUARY - MARCH 2020</t>
  </si>
  <si>
    <t>20-0622</t>
  </si>
  <si>
    <t>3025 Wolfpack Loop #RW</t>
  </si>
  <si>
    <t>Schieffer Construction</t>
  </si>
  <si>
    <t>Retaining wall</t>
  </si>
  <si>
    <t>Carrabba Family LLC Partnership</t>
  </si>
  <si>
    <t>19-3388</t>
  </si>
  <si>
    <t>5710 Paseo Pl</t>
  </si>
  <si>
    <t>Texsun Design &amp; Irrigation</t>
  </si>
  <si>
    <t>19-3394</t>
  </si>
  <si>
    <t>5712 Paseo Pl</t>
  </si>
  <si>
    <t>19-3395</t>
  </si>
  <si>
    <t>5714 Paseo Pl</t>
  </si>
  <si>
    <t>19-3396</t>
  </si>
  <si>
    <t>5716 Paseo Pl</t>
  </si>
  <si>
    <t>19-3397</t>
  </si>
  <si>
    <t>5718 Paseo Pl</t>
  </si>
  <si>
    <t>19-2389</t>
  </si>
  <si>
    <t>3612 Park Oak Dr</t>
  </si>
  <si>
    <t>20-0611</t>
  </si>
  <si>
    <t>704 W 24th St</t>
  </si>
  <si>
    <t>Window Expo</t>
  </si>
  <si>
    <t>20-0505</t>
  </si>
  <si>
    <t>3601 E 29th St #5</t>
  </si>
  <si>
    <t>Extreme Signs</t>
  </si>
  <si>
    <t>Wall illuminated</t>
  </si>
  <si>
    <t>19-3398</t>
  </si>
  <si>
    <t>5720 Paseo Pl</t>
  </si>
  <si>
    <t>19-3399</t>
  </si>
  <si>
    <t>5722 Paseo Pl</t>
  </si>
  <si>
    <t>19-3401</t>
  </si>
  <si>
    <t>5724 Paseo Pl</t>
  </si>
  <si>
    <t>19-3402</t>
  </si>
  <si>
    <t>5726 Paseo Pl</t>
  </si>
  <si>
    <t>19-3403</t>
  </si>
  <si>
    <t>5728 Paseo Pl</t>
  </si>
  <si>
    <t>19-3484</t>
  </si>
  <si>
    <t>4203 Harding Ct</t>
  </si>
  <si>
    <t>19-3695</t>
  </si>
  <si>
    <t>2011 Dumfries Dr</t>
  </si>
  <si>
    <t>20-0429</t>
  </si>
  <si>
    <t>920 Clear Leaf Dr #310</t>
  </si>
  <si>
    <t>Clayton Homes</t>
  </si>
  <si>
    <t>20-0537</t>
  </si>
  <si>
    <t>3220 Rose Hill Ln</t>
  </si>
  <si>
    <t>Greenbrier</t>
  </si>
  <si>
    <t>Sunshine Fun Pools</t>
  </si>
  <si>
    <t>20-0623</t>
  </si>
  <si>
    <t>4724 Heron Lakes Cr</t>
  </si>
  <si>
    <t>Miramont</t>
  </si>
  <si>
    <t>Ironstone Homes LLC</t>
  </si>
  <si>
    <t>Generator</t>
  </si>
  <si>
    <t>Dr Marcez Lezhas</t>
  </si>
  <si>
    <t>19-3462</t>
  </si>
  <si>
    <t>1000 Crossing Dr</t>
  </si>
  <si>
    <t>Leonard Crossing</t>
  </si>
  <si>
    <t>19-3463</t>
  </si>
  <si>
    <t>998 Crossing Dr</t>
  </si>
  <si>
    <t>20-0476</t>
  </si>
  <si>
    <t>2700 Watchman Ct</t>
  </si>
  <si>
    <t>Porters Meadow</t>
  </si>
  <si>
    <t>2,3</t>
  </si>
  <si>
    <t>Stylecraft Builders</t>
  </si>
  <si>
    <t>20-0437</t>
  </si>
  <si>
    <t>705 Banks Ave</t>
  </si>
  <si>
    <t>Hill</t>
  </si>
  <si>
    <t>Renovation Wranglers</t>
  </si>
  <si>
    <t>20-0657</t>
  </si>
  <si>
    <t>2551 W Villa Maria Rd</t>
  </si>
  <si>
    <t>Regency Gardens</t>
  </si>
  <si>
    <t>Sail Signs (2)</t>
  </si>
  <si>
    <t>20-0381</t>
  </si>
  <si>
    <t>4302 Meadowbrook Dr</t>
  </si>
  <si>
    <t>Wheeler Ridge</t>
  </si>
  <si>
    <t>Maximiliano Garcia</t>
  </si>
  <si>
    <t>20-0658</t>
  </si>
  <si>
    <t>1811 McArthur Ave</t>
  </si>
  <si>
    <t>Darwin</t>
  </si>
  <si>
    <t>Jose L Alfaro</t>
  </si>
  <si>
    <t>20-0452</t>
  </si>
  <si>
    <t>215 Tee Dr</t>
  </si>
  <si>
    <t>Country Club Estates</t>
  </si>
  <si>
    <t>8R</t>
  </si>
  <si>
    <t>E</t>
  </si>
  <si>
    <t>Bluestone Partners LLC</t>
  </si>
  <si>
    <t>20-0450</t>
  </si>
  <si>
    <t>211 Tee Dr</t>
  </si>
  <si>
    <t>6R</t>
  </si>
  <si>
    <t>20-0451</t>
  </si>
  <si>
    <t>213 Tee Dr</t>
  </si>
  <si>
    <t>7R</t>
  </si>
  <si>
    <t>20-0449</t>
  </si>
  <si>
    <t>3405 Green St</t>
  </si>
  <si>
    <t>9R</t>
  </si>
  <si>
    <t>19-3616</t>
  </si>
  <si>
    <t>5140 Maroon Creek Dr</t>
  </si>
  <si>
    <t>Dewitt Construction Serv</t>
  </si>
  <si>
    <t>20-0428</t>
  </si>
  <si>
    <t>1003 Bittle Ln</t>
  </si>
  <si>
    <t>West Park</t>
  </si>
  <si>
    <t>Solar Edge Pro LLC</t>
  </si>
  <si>
    <t>Solar panels</t>
  </si>
  <si>
    <t>Nelson Mower</t>
  </si>
  <si>
    <t>20-0515</t>
  </si>
  <si>
    <t>5695 Meg Ln</t>
  </si>
  <si>
    <t>Jose A Barboza</t>
  </si>
  <si>
    <t>20-0500</t>
  </si>
  <si>
    <t>2973 Boxelder Dr</t>
  </si>
  <si>
    <t>Traditions</t>
  </si>
  <si>
    <t>20B</t>
  </si>
  <si>
    <t>Southern Creek Homes LLC</t>
  </si>
  <si>
    <t>20-0468</t>
  </si>
  <si>
    <t>3204 Glencairn Ct</t>
  </si>
  <si>
    <t>Magruder Homes</t>
  </si>
  <si>
    <t>20-0009</t>
  </si>
  <si>
    <t>500 W 16th St</t>
  </si>
  <si>
    <t>DMAC Capital Funding LLC</t>
  </si>
  <si>
    <t>20-0010</t>
  </si>
  <si>
    <t>502 W 16th St</t>
  </si>
  <si>
    <t>19-2928</t>
  </si>
  <si>
    <t>2979 Archer Dr</t>
  </si>
  <si>
    <t>20-0680</t>
  </si>
  <si>
    <t>2300 Valley View Dr</t>
  </si>
  <si>
    <t>Briarcrest Valley</t>
  </si>
  <si>
    <t>United Roofing &amp; Sheetmetal</t>
  </si>
  <si>
    <t>20-0681</t>
  </si>
  <si>
    <t>4046 Austin's Landing</t>
  </si>
  <si>
    <t>Austin's Estates</t>
  </si>
  <si>
    <t>Lone Star Roof Systems</t>
  </si>
  <si>
    <t>20-0529</t>
  </si>
  <si>
    <t>704 W 23rd St</t>
  </si>
  <si>
    <t>Luther Jackson</t>
  </si>
  <si>
    <t>20-0682</t>
  </si>
  <si>
    <t>124 Rebecca St</t>
  </si>
  <si>
    <t>Mill Creek Roofing</t>
  </si>
  <si>
    <t>20-0522</t>
  </si>
  <si>
    <t>603 Ethel Blvd</t>
  </si>
  <si>
    <t>Culpepper Manor</t>
  </si>
  <si>
    <t>Michael Jones</t>
  </si>
  <si>
    <t>20-0411</t>
  </si>
  <si>
    <t>1801 N Texas Ave</t>
  </si>
  <si>
    <t>Stephen F Austin</t>
  </si>
  <si>
    <t>Madison Construction Co</t>
  </si>
  <si>
    <t>Exterior panels</t>
  </si>
  <si>
    <t>Producers Cooperative</t>
  </si>
  <si>
    <t>20-0493</t>
  </si>
  <si>
    <t>725 E Villa Maria Rd #5300</t>
  </si>
  <si>
    <t>Mario Gauzin</t>
  </si>
  <si>
    <t>Finishout</t>
  </si>
  <si>
    <t>NA</t>
  </si>
  <si>
    <t>20-0633</t>
  </si>
  <si>
    <t>2209 E WJB Pkwy</t>
  </si>
  <si>
    <t>Dominos</t>
  </si>
  <si>
    <t>Bakers Sign &amp; Lighting</t>
  </si>
  <si>
    <t>20-0634</t>
  </si>
  <si>
    <t>2009 E WJB Pkwy</t>
  </si>
  <si>
    <t>20-0635</t>
  </si>
  <si>
    <t>20-0636</t>
  </si>
  <si>
    <t>20-0637</t>
  </si>
  <si>
    <t>20-0638</t>
  </si>
  <si>
    <t>20-0560</t>
  </si>
  <si>
    <t>4112 E 29th St</t>
  </si>
  <si>
    <t>Sandia Plaza</t>
  </si>
  <si>
    <t>G Designs</t>
  </si>
  <si>
    <t>Remodel</t>
  </si>
  <si>
    <t>40 Days for Life</t>
  </si>
  <si>
    <t>19-3327</t>
  </si>
  <si>
    <t xml:space="preserve">1022 Crossing Dr </t>
  </si>
  <si>
    <t>19-3328</t>
  </si>
  <si>
    <t>1020 Crossing Dr</t>
  </si>
  <si>
    <t>19-3329</t>
  </si>
  <si>
    <t>1018 Crossing Dr</t>
  </si>
  <si>
    <t>19-3332</t>
  </si>
  <si>
    <t>1016 Crossing Dr</t>
  </si>
  <si>
    <t>19-3333</t>
  </si>
  <si>
    <t>1012 Crossing Dr</t>
  </si>
  <si>
    <t>19-3335</t>
  </si>
  <si>
    <t>1010 Crossing Dr</t>
  </si>
  <si>
    <t>19-3336</t>
  </si>
  <si>
    <t>1008 Crossing Dr</t>
  </si>
  <si>
    <t>19-3337</t>
  </si>
  <si>
    <t>1006 Crossing Dr</t>
  </si>
  <si>
    <t>19-3338</t>
  </si>
  <si>
    <t>1004 Crossing Dr</t>
  </si>
  <si>
    <t>20-0004</t>
  </si>
  <si>
    <t>705 N Tabor Ave</t>
  </si>
  <si>
    <t>Albo Construction</t>
  </si>
  <si>
    <t>20-0631</t>
  </si>
  <si>
    <t>4700 Kensington Rd</t>
  </si>
  <si>
    <t>Copperfield</t>
  </si>
  <si>
    <t>Bradicich Construction</t>
  </si>
  <si>
    <t>20-0612</t>
  </si>
  <si>
    <t>3122 Camelot Dr #21</t>
  </si>
  <si>
    <t>Stanford Court TH</t>
  </si>
  <si>
    <t>Renewal by Anderson</t>
  </si>
  <si>
    <t>19-3781</t>
  </si>
  <si>
    <t>4270 Harding Way</t>
  </si>
  <si>
    <t>20-0714</t>
  </si>
  <si>
    <t>5701 Timberton Dr</t>
  </si>
  <si>
    <t>Texas Landscape Cretions</t>
  </si>
  <si>
    <t>20-0697</t>
  </si>
  <si>
    <t>706 Edgemore Dr</t>
  </si>
  <si>
    <t>Garden Acres</t>
  </si>
  <si>
    <t>Americas Choice Roofing</t>
  </si>
  <si>
    <t>20-0712</t>
  </si>
  <si>
    <t>3301 Timberline Dr</t>
  </si>
  <si>
    <t>Northwood</t>
  </si>
  <si>
    <t>20-0555</t>
  </si>
  <si>
    <t>200 Plum St</t>
  </si>
  <si>
    <t>Mary Steels</t>
  </si>
  <si>
    <t>20-0716</t>
  </si>
  <si>
    <t>2105 N Texas Ave</t>
  </si>
  <si>
    <t>20-0548</t>
  </si>
  <si>
    <t>920 Clear Leaf Dr #146</t>
  </si>
  <si>
    <t>20-0587</t>
  </si>
  <si>
    <t>2527 Hardwood Dr</t>
  </si>
  <si>
    <t>Creekwood Estates</t>
  </si>
  <si>
    <t>Rebath of Central Texas</t>
  </si>
  <si>
    <t>20-0735</t>
  </si>
  <si>
    <t>1816 McArthur Ave</t>
  </si>
  <si>
    <t>Darwin Sub Scanlan</t>
  </si>
  <si>
    <t>Felipa Gutierrez</t>
  </si>
  <si>
    <t>20-0736</t>
  </si>
  <si>
    <t>3214 Bonham Dr</t>
  </si>
  <si>
    <t>North Oaks</t>
  </si>
  <si>
    <t>Sandra Garcia</t>
  </si>
  <si>
    <t>20-0741</t>
  </si>
  <si>
    <t>3905 Sioux Cr</t>
  </si>
  <si>
    <t>Donald Gilmore</t>
  </si>
  <si>
    <t>20-0708</t>
  </si>
  <si>
    <t>2500 S Texas Ave</t>
  </si>
  <si>
    <t>Mitchell-Lawrence-Cavitt</t>
  </si>
  <si>
    <t>J.J. Roofing</t>
  </si>
  <si>
    <t>Roof</t>
  </si>
  <si>
    <t>Gilliam Moore</t>
  </si>
  <si>
    <t>20-0699</t>
  </si>
  <si>
    <t>701 Capitol Pkwy</t>
  </si>
  <si>
    <t>Bryan Indl Park</t>
  </si>
  <si>
    <t>Restoration Services Inc</t>
  </si>
  <si>
    <t>Snaderson Farms Inc</t>
  </si>
  <si>
    <t>20-0730</t>
  </si>
  <si>
    <t>300 S Texas Ave</t>
  </si>
  <si>
    <t>Aggieland Roofing</t>
  </si>
  <si>
    <t>Sofit repair</t>
  </si>
  <si>
    <t>City of Bryan</t>
  </si>
  <si>
    <t>20-0615</t>
  </si>
  <si>
    <t>1110 E 27th St</t>
  </si>
  <si>
    <t>Buchanan Revised</t>
  </si>
  <si>
    <t>Marc Jones Construction</t>
  </si>
  <si>
    <t>William Villeda</t>
  </si>
  <si>
    <t>20-0588</t>
  </si>
  <si>
    <t>2409 Windsor Dr</t>
  </si>
  <si>
    <t>Windover East</t>
  </si>
  <si>
    <t>Joseph Szule</t>
  </si>
  <si>
    <t>20-0734</t>
  </si>
  <si>
    <t>303 Fairway Dr</t>
  </si>
  <si>
    <t>On Top Roofing</t>
  </si>
  <si>
    <t>20-0579</t>
  </si>
  <si>
    <t>414 Mitchell St</t>
  </si>
  <si>
    <t>Charles Culver</t>
  </si>
  <si>
    <t>19-3631</t>
  </si>
  <si>
    <t>5145 Maroon Creek Dr</t>
  </si>
  <si>
    <t>19-4003</t>
  </si>
  <si>
    <t>2038 Theresa Dr</t>
  </si>
  <si>
    <t>20-0538</t>
  </si>
  <si>
    <t>2811 Brandywine Cr</t>
  </si>
  <si>
    <t>Shirewood</t>
  </si>
  <si>
    <t>Stearns Construction</t>
  </si>
  <si>
    <t>20-0155</t>
  </si>
  <si>
    <t>3535 Plainsman Ln #L</t>
  </si>
  <si>
    <t>Full Serv International</t>
  </si>
  <si>
    <t>Fire damage repair</t>
  </si>
  <si>
    <t>COM Cupp</t>
  </si>
  <si>
    <t>20-0704</t>
  </si>
  <si>
    <t>950 N Earl Rudder Fwy</t>
  </si>
  <si>
    <t>Coast Graphics &amp; Signs</t>
  </si>
  <si>
    <t>20-0562</t>
  </si>
  <si>
    <t>3107 Rolling Glen Dr</t>
  </si>
  <si>
    <t>Westwood Estates</t>
  </si>
  <si>
    <t>Jeff Jones Custom Homes</t>
  </si>
  <si>
    <t>20-0758</t>
  </si>
  <si>
    <t>907 Beck St</t>
  </si>
  <si>
    <t>Roberts</t>
  </si>
  <si>
    <t>Florencia Garcia</t>
  </si>
  <si>
    <t>20-0707</t>
  </si>
  <si>
    <t>3469 Lockett Hall Cr</t>
  </si>
  <si>
    <t>Lost Art Construction</t>
  </si>
  <si>
    <t>20-0698</t>
  </si>
  <si>
    <t>6151 Mumford Rd B</t>
  </si>
  <si>
    <t>Navcon Group LLC</t>
  </si>
  <si>
    <t>Gas regulator changes</t>
  </si>
  <si>
    <t>NTA Testing LLC</t>
  </si>
  <si>
    <t>20-0702</t>
  </si>
  <si>
    <t>1404 W Villa Maria Rd</t>
  </si>
  <si>
    <t>Villa Park West</t>
  </si>
  <si>
    <t>Face change</t>
  </si>
  <si>
    <t>20-0701</t>
  </si>
  <si>
    <t>20-0700</t>
  </si>
  <si>
    <t>19-3266</t>
  </si>
  <si>
    <t>3601 S Texas Ave</t>
  </si>
  <si>
    <t>The Parkland Group</t>
  </si>
  <si>
    <t>Ridgecrest Shopping Center</t>
  </si>
  <si>
    <t>20-0689</t>
  </si>
  <si>
    <t>2977 Archer Dr</t>
  </si>
  <si>
    <t>Pitman Custom Homes</t>
  </si>
  <si>
    <t>20-0596</t>
  </si>
  <si>
    <t>3416 Alsace Ct</t>
  </si>
  <si>
    <t>Rudder Point</t>
  </si>
  <si>
    <t>Ranger Home Builders LLC</t>
  </si>
  <si>
    <t>20-0651</t>
  </si>
  <si>
    <t>2705 Thornberry Dr</t>
  </si>
  <si>
    <t>Court &amp; Sons Inc</t>
  </si>
  <si>
    <t>20-0482</t>
  </si>
  <si>
    <t>5025 Highline Dr</t>
  </si>
  <si>
    <t>Oakmont</t>
  </si>
  <si>
    <t>1B</t>
  </si>
  <si>
    <t>RNL Homebuilders LLC</t>
  </si>
  <si>
    <t>20-0557</t>
  </si>
  <si>
    <t>4253 Harding Way</t>
  </si>
  <si>
    <t>20-0561</t>
  </si>
  <si>
    <t>5023 Highline Dr</t>
  </si>
  <si>
    <t>King Custom Homes</t>
  </si>
  <si>
    <t>20-0684</t>
  </si>
  <si>
    <t>3115 Normandy Way</t>
  </si>
  <si>
    <t>Rudder Pointe</t>
  </si>
  <si>
    <t>Avonley Homes</t>
  </si>
  <si>
    <t>20-0597</t>
  </si>
  <si>
    <t>3400 Alsace Ct</t>
  </si>
  <si>
    <t>20-0513</t>
  </si>
  <si>
    <t>3413 Calmar Ct</t>
  </si>
  <si>
    <t>20-0643</t>
  </si>
  <si>
    <t>1807 Nuches Ln</t>
  </si>
  <si>
    <t>Whitcock</t>
  </si>
  <si>
    <t>1A</t>
  </si>
  <si>
    <t>C.A. Williams</t>
  </si>
  <si>
    <t>20-0644</t>
  </si>
  <si>
    <t>1809 Nuches Ln</t>
  </si>
  <si>
    <t>20-0570</t>
  </si>
  <si>
    <t>2703 Watchman Ct</t>
  </si>
  <si>
    <t>20-0571</t>
  </si>
  <si>
    <t>2029 Theresa Dr</t>
  </si>
  <si>
    <t>Edgewater</t>
  </si>
  <si>
    <t>20-0573</t>
  </si>
  <si>
    <t>2040 Theresa Dr</t>
  </si>
  <si>
    <t>20-0558</t>
  </si>
  <si>
    <t>2110 Markley Dr</t>
  </si>
  <si>
    <t>20-0663</t>
  </si>
  <si>
    <t>2030 Kathryn Dr</t>
  </si>
  <si>
    <t>20-0660</t>
  </si>
  <si>
    <t>2047 Theresa Dr</t>
  </si>
  <si>
    <t>20-0662</t>
  </si>
  <si>
    <t>2702 Montana Ave</t>
  </si>
  <si>
    <t>20-0533</t>
  </si>
  <si>
    <t>1904 Cambria Dr</t>
  </si>
  <si>
    <t>Boulder Creek</t>
  </si>
  <si>
    <t>Hall Homes LLC</t>
  </si>
  <si>
    <t>20-0534</t>
  </si>
  <si>
    <t>1920 Cambria Dr</t>
  </si>
  <si>
    <t>19-3465</t>
  </si>
  <si>
    <t>1020 Harper Ln</t>
  </si>
  <si>
    <t>19-3464</t>
  </si>
  <si>
    <t>1022 Harper Ln</t>
  </si>
  <si>
    <t>20-0625</t>
  </si>
  <si>
    <t>4201 Harding Ct</t>
  </si>
  <si>
    <t>20-0559</t>
  </si>
  <si>
    <t>725 Pepper Tree Dr</t>
  </si>
  <si>
    <t>Cedar Ridge</t>
  </si>
  <si>
    <t>Mark Flores</t>
  </si>
  <si>
    <t>Car damage repair</t>
  </si>
  <si>
    <t>Real Estate BCS</t>
  </si>
  <si>
    <t>20-0568</t>
  </si>
  <si>
    <t>4089 Cross Park Dr B4</t>
  </si>
  <si>
    <t>Park Hudson</t>
  </si>
  <si>
    <t>20-0565</t>
  </si>
  <si>
    <t>4089 Cross Park Dr B3</t>
  </si>
  <si>
    <t>20-0780</t>
  </si>
  <si>
    <t>609-611 W 28th St</t>
  </si>
  <si>
    <t>Matt Sherman</t>
  </si>
  <si>
    <t>20-0750</t>
  </si>
  <si>
    <t>4282 Boonville Rd Ste 110</t>
  </si>
  <si>
    <t>Image Solutions</t>
  </si>
  <si>
    <t>20-0747</t>
  </si>
  <si>
    <t>1308 Barak Ln</t>
  </si>
  <si>
    <t>Scasta Place</t>
  </si>
  <si>
    <t>Briargrove Apartments</t>
  </si>
  <si>
    <t>Freestanding</t>
  </si>
  <si>
    <t>19-3956</t>
  </si>
  <si>
    <t>3702 McKenzie St</t>
  </si>
  <si>
    <t>Woodville Acres</t>
  </si>
  <si>
    <t>19-3955</t>
  </si>
  <si>
    <t>3700 McKenzie St</t>
  </si>
  <si>
    <t>20-0768</t>
  </si>
  <si>
    <t>913 E MLK St</t>
  </si>
  <si>
    <t>Keats</t>
  </si>
  <si>
    <t>Inland Environments Ltd</t>
  </si>
  <si>
    <t>20-0767</t>
  </si>
  <si>
    <t>1001 W Villa Maria Rd</t>
  </si>
  <si>
    <t>Western National Bank</t>
  </si>
  <si>
    <t>The Zenith Company LLC</t>
  </si>
  <si>
    <t>20-0591</t>
  </si>
  <si>
    <t>4705 Los Pines Way</t>
  </si>
  <si>
    <t>Legend Classic Homes Ltd</t>
  </si>
  <si>
    <t>19-3823</t>
  </si>
  <si>
    <t>1404 Bristol St</t>
  </si>
  <si>
    <t>Windover</t>
  </si>
  <si>
    <t>Dennis R Engelmann</t>
  </si>
  <si>
    <t>Renovation</t>
  </si>
  <si>
    <t>20-0703</t>
  </si>
  <si>
    <t>4209 Harding Ct</t>
  </si>
  <si>
    <t>20-0501</t>
  </si>
  <si>
    <t>2013 Markley Dr</t>
  </si>
  <si>
    <t>20-0640</t>
  </si>
  <si>
    <t>2016 Positano Lp</t>
  </si>
  <si>
    <t>Siena</t>
  </si>
  <si>
    <t>Freedom Solar Power</t>
  </si>
  <si>
    <t>Seth Berry</t>
  </si>
  <si>
    <t>20-0804</t>
  </si>
  <si>
    <t>3686 Woodville Rd</t>
  </si>
  <si>
    <t>Moses Baine</t>
  </si>
  <si>
    <t>Wood Landscaping &amp; Irr</t>
  </si>
  <si>
    <t>20-0693</t>
  </si>
  <si>
    <t>4104 Old Hearne Rd #27</t>
  </si>
  <si>
    <t>Triple C Homes</t>
  </si>
  <si>
    <t>19-3841</t>
  </si>
  <si>
    <t>3420 Alsace Ct</t>
  </si>
  <si>
    <t>19-3361</t>
  </si>
  <si>
    <t>4712 Nopalitos Way</t>
  </si>
  <si>
    <t>19-3366</t>
  </si>
  <si>
    <t>4710 Nopalitos Way</t>
  </si>
  <si>
    <t>19-3356</t>
  </si>
  <si>
    <t>4702 Nopalitos Way</t>
  </si>
  <si>
    <t>19-3365</t>
  </si>
  <si>
    <t>4708 Nopalitos Way</t>
  </si>
  <si>
    <t>19-3893</t>
  </si>
  <si>
    <t>3409 Alsace Ct</t>
  </si>
  <si>
    <t>20-0469</t>
  </si>
  <si>
    <t>104 Davis St</t>
  </si>
  <si>
    <t>Dellwood Park</t>
  </si>
  <si>
    <t>FRVA Investments</t>
  </si>
  <si>
    <t>20-0813</t>
  </si>
  <si>
    <t>1111 Waco St #TW</t>
  </si>
  <si>
    <t>Portable building</t>
  </si>
  <si>
    <t>20-0694</t>
  </si>
  <si>
    <t>2903 E Villa Maria Rd</t>
  </si>
  <si>
    <t>Easterling Homes</t>
  </si>
  <si>
    <t>Paint Warehouse</t>
  </si>
  <si>
    <t>20-0720</t>
  </si>
  <si>
    <t>3510 Fairfax Grn</t>
  </si>
  <si>
    <t>Robbie Robinson Ltd</t>
  </si>
  <si>
    <t>20-0706</t>
  </si>
  <si>
    <t>3533 Foxcroft Path</t>
  </si>
  <si>
    <t>Premier Pools &amp; Spas</t>
  </si>
  <si>
    <t>20-0521</t>
  </si>
  <si>
    <t>3100 Wildflower Dr #304</t>
  </si>
  <si>
    <t>Bryan Towne Center</t>
  </si>
  <si>
    <t>Laran Construction</t>
  </si>
  <si>
    <t>20-0586</t>
  </si>
  <si>
    <t>1508 Robeson St</t>
  </si>
  <si>
    <t>Broadway</t>
  </si>
  <si>
    <t>Oak Creek Home</t>
  </si>
  <si>
    <t>20-0826</t>
  </si>
  <si>
    <t>2011 Stone Meadow Cr</t>
  </si>
  <si>
    <t>Rock-Crete Foam Insulators</t>
  </si>
  <si>
    <t>20-0664</t>
  </si>
  <si>
    <t>2810 Briarcreek Ct</t>
  </si>
  <si>
    <t>Briarcrest Estates</t>
  </si>
  <si>
    <t>Deborah Stewart</t>
  </si>
  <si>
    <t>20-0589</t>
  </si>
  <si>
    <t>1814 Palasota Dr</t>
  </si>
  <si>
    <t>Coulter Sub of Morrell</t>
  </si>
  <si>
    <t>D&amp;A Signs</t>
  </si>
  <si>
    <t xml:space="preserve">Wall  </t>
  </si>
  <si>
    <t>20-0656</t>
  </si>
  <si>
    <t>6113 E SH 21</t>
  </si>
  <si>
    <t>Longoria Construction</t>
  </si>
  <si>
    <t>20-0723</t>
  </si>
  <si>
    <t>1101 Ettle St</t>
  </si>
  <si>
    <t>Ettle</t>
  </si>
  <si>
    <t>Texas Green Energy</t>
  </si>
  <si>
    <t>Trevor Williams</t>
  </si>
  <si>
    <t>20-0869</t>
  </si>
  <si>
    <t>3105 Leonard Rd</t>
  </si>
  <si>
    <t>Like Rain Sprinklers Inc</t>
  </si>
  <si>
    <t>20-0669</t>
  </si>
  <si>
    <t>2918 Gentle Wind Ct</t>
  </si>
  <si>
    <t>Austins Colony</t>
  </si>
  <si>
    <t>Contreras Construction Inc</t>
  </si>
  <si>
    <t>20-0801</t>
  </si>
  <si>
    <t>3509 Falston Grn</t>
  </si>
  <si>
    <t>20-0472</t>
  </si>
  <si>
    <t>920 Clear Leaf Dr #113</t>
  </si>
  <si>
    <t>Oakwood MHP</t>
  </si>
  <si>
    <t>Brazos Home Center</t>
  </si>
  <si>
    <t>20-0563</t>
  </si>
  <si>
    <t>2303 Boonville Rd</t>
  </si>
  <si>
    <t>Colony Park Shopping Ctr</t>
  </si>
  <si>
    <t>Mahoney Construction</t>
  </si>
  <si>
    <t>Bank finishout</t>
  </si>
  <si>
    <t>Kroger Co</t>
  </si>
  <si>
    <t>20-0865</t>
  </si>
  <si>
    <t>2029 Stone View Ct</t>
  </si>
  <si>
    <t>Lopez Roofing</t>
  </si>
  <si>
    <t>20-0779</t>
  </si>
  <si>
    <t>2925 Archer Dr</t>
  </si>
  <si>
    <t>Paradise Oasis Pools</t>
  </si>
  <si>
    <t>20-0778</t>
  </si>
  <si>
    <t>2907 W SH 21</t>
  </si>
  <si>
    <t>Freestanding illum</t>
  </si>
  <si>
    <t>19-3979</t>
  </si>
  <si>
    <t>3412 Alsace Ct</t>
  </si>
  <si>
    <t>20-0861</t>
  </si>
  <si>
    <t>3122 Palmetto Trl</t>
  </si>
  <si>
    <t>Sam Villarreal Irrigation</t>
  </si>
  <si>
    <t>19-3978</t>
  </si>
  <si>
    <t>3408 Alsace Ct</t>
  </si>
  <si>
    <t>19-3842</t>
  </si>
  <si>
    <t>3412 Calmar Ct</t>
  </si>
  <si>
    <t>20-0240</t>
  </si>
  <si>
    <t>108 S Main St</t>
  </si>
  <si>
    <t>Aaron Curs</t>
  </si>
  <si>
    <t>Interior remodel</t>
  </si>
  <si>
    <t>20-0717</t>
  </si>
  <si>
    <t>2160 N Harvey Mitchell Pkwy</t>
  </si>
  <si>
    <t>H Jones</t>
  </si>
  <si>
    <t>Deep South Communication</t>
  </si>
  <si>
    <t>Cell tower</t>
  </si>
  <si>
    <t>American Towers LLC</t>
  </si>
  <si>
    <t>20-0645</t>
  </si>
  <si>
    <t>705 E 31st St</t>
  </si>
  <si>
    <t>Phillips</t>
  </si>
  <si>
    <t>The Tool Guys</t>
  </si>
  <si>
    <t>20-0610</t>
  </si>
  <si>
    <t>3700 Park Crest Dr</t>
  </si>
  <si>
    <t>Tiffany Park</t>
  </si>
  <si>
    <t>20-0761</t>
  </si>
  <si>
    <t>602 Lawrence St</t>
  </si>
  <si>
    <t>Brenda Rummell</t>
  </si>
  <si>
    <t>20-0852</t>
  </si>
  <si>
    <t>2833 Persimmon Ridge Ct</t>
  </si>
  <si>
    <t>20-0860</t>
  </si>
  <si>
    <t>1109 e 26TH St #B</t>
  </si>
  <si>
    <t>Hector Aguilar</t>
  </si>
  <si>
    <t>20-0760</t>
  </si>
  <si>
    <t>2024 Bienski Pkwy</t>
  </si>
  <si>
    <t>Dominion Oaks</t>
  </si>
  <si>
    <t>Mark Robinson Custom Hm</t>
  </si>
  <si>
    <t>20-0665</t>
  </si>
  <si>
    <t>3245 Arundala Way</t>
  </si>
  <si>
    <t>Ambit Homes</t>
  </si>
  <si>
    <t>20-0667</t>
  </si>
  <si>
    <t>3249 Arundala Way</t>
  </si>
  <si>
    <t>20-0661</t>
  </si>
  <si>
    <t>2701 Watchman Ct</t>
  </si>
  <si>
    <t>20-0691</t>
  </si>
  <si>
    <t>2114 Palasota Dr</t>
  </si>
  <si>
    <t>1A2</t>
  </si>
  <si>
    <t>Ascending Enterprises LLC</t>
  </si>
  <si>
    <t>20-0840</t>
  </si>
  <si>
    <t>315 S Main St</t>
  </si>
  <si>
    <t>Heritage Construction</t>
  </si>
  <si>
    <t>Reroof</t>
  </si>
  <si>
    <t>Anderson Schaefer Ltd</t>
  </si>
  <si>
    <t>20-0870</t>
  </si>
  <si>
    <t>4119 Willow Oak St</t>
  </si>
  <si>
    <t>Chuck Kelly Roofing</t>
  </si>
  <si>
    <t>20-0871</t>
  </si>
  <si>
    <t>815 Vine St</t>
  </si>
  <si>
    <t>South Garden Acres</t>
  </si>
  <si>
    <t>20-0744</t>
  </si>
  <si>
    <t>3401 Calmar Ct</t>
  </si>
  <si>
    <t>19-3472</t>
  </si>
  <si>
    <t>1006 Harper Ln</t>
  </si>
  <si>
    <t>19-3470</t>
  </si>
  <si>
    <t>1010 Harper Ln</t>
  </si>
  <si>
    <t>19-3471</t>
  </si>
  <si>
    <t>1008 Harper Ln</t>
  </si>
  <si>
    <t>19-3469</t>
  </si>
  <si>
    <t>1014 Harper Ln</t>
  </si>
  <si>
    <t>20-0864</t>
  </si>
  <si>
    <t>3506 Carter Creek Pkwy</t>
  </si>
  <si>
    <t>Briargrove</t>
  </si>
  <si>
    <t>20-0875</t>
  </si>
  <si>
    <t>5909 Knightsbridge Ln</t>
  </si>
  <si>
    <t>HHH Enterprises</t>
  </si>
  <si>
    <t>20-0788</t>
  </si>
  <si>
    <t>2012 Rockwood Dr</t>
  </si>
  <si>
    <t>Rockwood Park</t>
  </si>
  <si>
    <t>Lopez Remodeling</t>
  </si>
  <si>
    <t>20-0454</t>
  </si>
  <si>
    <t>3322 Emory Oak Dr</t>
  </si>
  <si>
    <t>Central Tx Pool &amp; Patio</t>
  </si>
  <si>
    <t>20-0745</t>
  </si>
  <si>
    <t>1924 Basil Ct</t>
  </si>
  <si>
    <t>Blackrock Builders</t>
  </si>
  <si>
    <t>Northcrest Cottages</t>
  </si>
  <si>
    <t>20-0782</t>
  </si>
  <si>
    <t>3609-3611 Owen St</t>
  </si>
  <si>
    <t>Lone Oak Acres</t>
  </si>
  <si>
    <t>Palm Harbor</t>
  </si>
  <si>
    <t>20-0759</t>
  </si>
  <si>
    <t>3119 Normandy Way</t>
  </si>
  <si>
    <t>20-0796</t>
  </si>
  <si>
    <t>1943 Basil Ct</t>
  </si>
  <si>
    <t>20-0762</t>
  </si>
  <si>
    <t>1934 Cambria Dr</t>
  </si>
  <si>
    <t>20-0763</t>
  </si>
  <si>
    <t>1942 Cambria Dr</t>
  </si>
  <si>
    <t>20-0896</t>
  </si>
  <si>
    <t>726 Lazy Ln</t>
  </si>
  <si>
    <t>Ridgecrest</t>
  </si>
  <si>
    <t>20-0179</t>
  </si>
  <si>
    <t xml:space="preserve">3300 S College Ave </t>
  </si>
  <si>
    <t>Mighty Fine Construction</t>
  </si>
  <si>
    <t>Agave Heights Apts LLC</t>
  </si>
  <si>
    <t>20-0786</t>
  </si>
  <si>
    <t>3704 Stevens Dr</t>
  </si>
  <si>
    <t>Fox Meadows</t>
  </si>
  <si>
    <t>United Built Homes</t>
  </si>
  <si>
    <t>20-0823</t>
  </si>
  <si>
    <t>4413 N Texas Ave #24</t>
  </si>
  <si>
    <t>#24</t>
  </si>
  <si>
    <t>20-0627</t>
  </si>
  <si>
    <t>2369-2371 N Earl Rudder Fwy</t>
  </si>
  <si>
    <t>Hoelscher Contracting</t>
  </si>
  <si>
    <t>Repair car damage</t>
  </si>
  <si>
    <t>Krista Williams</t>
  </si>
  <si>
    <t>20-0816</t>
  </si>
  <si>
    <t>401 Marble Falls Dr</t>
  </si>
  <si>
    <t>Shadowood</t>
  </si>
  <si>
    <t>New Phase Construction</t>
  </si>
  <si>
    <t>20-0817</t>
  </si>
  <si>
    <t>3409 Calmar Ct</t>
  </si>
  <si>
    <t>20-0791</t>
  </si>
  <si>
    <t>2042 Theresa Dr</t>
  </si>
  <si>
    <t>20-0789</t>
  </si>
  <si>
    <t>2703 Montana Ave</t>
  </si>
  <si>
    <t>20-0790</t>
  </si>
  <si>
    <t>2032 Theresa Dr</t>
  </si>
  <si>
    <t>20-0792</t>
  </si>
  <si>
    <t>2046 Theresa Dr</t>
  </si>
  <si>
    <t>B</t>
  </si>
  <si>
    <t>20-0799</t>
  </si>
  <si>
    <t>904 N Preston Ave</t>
  </si>
  <si>
    <t>Bryan's 1st (Unrecorded)</t>
  </si>
  <si>
    <t>Tabb Improvements</t>
  </si>
  <si>
    <t>41,42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</si>
</sst>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6" fontId="7" fillId="0" borderId="1" xfId="0" applyNumberFormat="1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3" fontId="7" fillId="0" borderId="1" xfId="0" applyNumberFormat="1" applyFont="1" applyBorder="1"/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Border="1" applyAlignment="1">
      <alignment horizontal="left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49" fontId="5" fillId="8" borderId="14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167" fontId="2" fillId="0" borderId="18" xfId="0" applyNumberFormat="1" applyFont="1" applyBorder="1" applyAlignment="1">
      <alignment horizontal="left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0" fontId="6" fillId="8" borderId="20" xfId="0" applyNumberFormat="1" applyFont="1" applyFill="1" applyBorder="1" applyAlignment="1" applyProtection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/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5" fontId="5" fillId="8" borderId="9" xfId="0" applyNumberFormat="1" applyFont="1" applyFill="1" applyBorder="1" applyAlignment="1" applyProtection="1">
      <alignment horizontal="center"/>
    </xf>
    <xf numFmtId="0" fontId="0" fillId="8" borderId="27" xfId="0" applyFill="1" applyBorder="1"/>
    <xf numFmtId="166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left"/>
    </xf>
    <xf numFmtId="0" fontId="6" fillId="8" borderId="20" xfId="0" applyNumberFormat="1" applyFont="1" applyFill="1" applyBorder="1" applyAlignment="1" applyProtection="1">
      <alignment horizontal="left"/>
    </xf>
    <xf numFmtId="0" fontId="6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topLeftCell="A3" zoomScaleNormal="100" workbookViewId="0">
      <selection activeCell="H16" sqref="H16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6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5.85546875" style="17" customWidth="1"/>
  </cols>
  <sheetData>
    <row r="1" spans="1:17" ht="28.5" customHeight="1" x14ac:dyDescent="0.35">
      <c r="A1" s="266"/>
      <c r="B1" s="315" t="s">
        <v>15</v>
      </c>
      <c r="C1" s="315"/>
      <c r="D1" s="315"/>
      <c r="E1" s="316"/>
      <c r="F1" s="267"/>
      <c r="G1" s="267"/>
      <c r="H1" s="267"/>
      <c r="I1" s="268"/>
    </row>
    <row r="2" spans="1:17" s="16" customFormat="1" ht="21" customHeight="1" x14ac:dyDescent="0.25">
      <c r="A2" s="313" t="s">
        <v>58</v>
      </c>
      <c r="B2" s="269"/>
      <c r="C2" s="269"/>
      <c r="D2" s="270"/>
      <c r="E2" s="271"/>
      <c r="F2" s="313" t="s">
        <v>59</v>
      </c>
      <c r="G2" s="269"/>
      <c r="H2" s="269"/>
      <c r="I2" s="272"/>
    </row>
    <row r="3" spans="1:17" ht="19.5" customHeight="1" x14ac:dyDescent="0.25">
      <c r="A3" s="273" t="s">
        <v>21</v>
      </c>
      <c r="B3" s="274" t="s">
        <v>32</v>
      </c>
      <c r="C3" s="274" t="s">
        <v>53</v>
      </c>
      <c r="D3" s="274" t="s">
        <v>6</v>
      </c>
      <c r="E3" s="275"/>
      <c r="F3" s="273" t="s">
        <v>21</v>
      </c>
      <c r="G3" s="274" t="s">
        <v>32</v>
      </c>
      <c r="H3" s="274" t="s">
        <v>53</v>
      </c>
      <c r="I3" s="276" t="s">
        <v>6</v>
      </c>
    </row>
    <row r="4" spans="1:17" ht="18" customHeight="1" x14ac:dyDescent="0.2">
      <c r="A4" s="277" t="s">
        <v>48</v>
      </c>
      <c r="B4" s="278">
        <v>53</v>
      </c>
      <c r="C4" s="279"/>
      <c r="D4" s="280">
        <v>8881946</v>
      </c>
      <c r="E4" s="275"/>
      <c r="F4" s="277" t="s">
        <v>48</v>
      </c>
      <c r="G4" s="278">
        <v>51</v>
      </c>
      <c r="H4" s="279"/>
      <c r="I4" s="280">
        <v>9624239</v>
      </c>
    </row>
    <row r="5" spans="1:17" ht="15.75" customHeight="1" x14ac:dyDescent="0.2">
      <c r="A5" s="277" t="s">
        <v>49</v>
      </c>
      <c r="B5" s="278">
        <v>0</v>
      </c>
      <c r="C5" s="279"/>
      <c r="D5" s="280">
        <v>0</v>
      </c>
      <c r="E5" s="275"/>
      <c r="F5" s="277" t="s">
        <v>49</v>
      </c>
      <c r="G5" s="278">
        <v>0</v>
      </c>
      <c r="H5" s="279"/>
      <c r="I5" s="280">
        <v>0</v>
      </c>
    </row>
    <row r="6" spans="1:17" ht="15.75" customHeight="1" x14ac:dyDescent="0.2">
      <c r="A6" s="277" t="s">
        <v>38</v>
      </c>
      <c r="B6" s="278">
        <v>0</v>
      </c>
      <c r="C6" s="279">
        <v>0</v>
      </c>
      <c r="D6" s="280">
        <v>0</v>
      </c>
      <c r="E6" s="275"/>
      <c r="F6" s="277" t="s">
        <v>38</v>
      </c>
      <c r="G6" s="278">
        <v>0</v>
      </c>
      <c r="H6" s="279">
        <v>0</v>
      </c>
      <c r="I6" s="280">
        <v>0</v>
      </c>
    </row>
    <row r="7" spans="1:17" ht="15" customHeight="1" x14ac:dyDescent="0.2">
      <c r="A7" s="277" t="s">
        <v>36</v>
      </c>
      <c r="B7" s="278">
        <v>2</v>
      </c>
      <c r="C7" s="279">
        <v>8</v>
      </c>
      <c r="D7" s="280">
        <v>1043856</v>
      </c>
      <c r="E7" s="275"/>
      <c r="F7" s="277" t="s">
        <v>36</v>
      </c>
      <c r="G7" s="278">
        <v>0</v>
      </c>
      <c r="H7" s="279">
        <v>0</v>
      </c>
      <c r="I7" s="280">
        <v>0</v>
      </c>
    </row>
    <row r="8" spans="1:17" ht="15" customHeight="1" x14ac:dyDescent="0.2">
      <c r="A8" s="277" t="s">
        <v>37</v>
      </c>
      <c r="B8" s="278">
        <v>0</v>
      </c>
      <c r="C8" s="281">
        <v>0</v>
      </c>
      <c r="D8" s="282">
        <v>0</v>
      </c>
      <c r="E8" s="275"/>
      <c r="F8" s="277" t="s">
        <v>37</v>
      </c>
      <c r="G8" s="278">
        <v>0</v>
      </c>
      <c r="H8" s="281">
        <v>0</v>
      </c>
      <c r="I8" s="282">
        <v>0</v>
      </c>
    </row>
    <row r="9" spans="1:17" ht="15" customHeight="1" x14ac:dyDescent="0.2">
      <c r="A9" s="277" t="s">
        <v>23</v>
      </c>
      <c r="B9" s="278">
        <v>42</v>
      </c>
      <c r="C9" s="281"/>
      <c r="D9" s="282">
        <v>489195</v>
      </c>
      <c r="E9" s="275"/>
      <c r="F9" s="277" t="s">
        <v>23</v>
      </c>
      <c r="G9" s="278">
        <v>145</v>
      </c>
      <c r="H9" s="281"/>
      <c r="I9" s="282">
        <v>1858377</v>
      </c>
    </row>
    <row r="10" spans="1:17" ht="15.75" customHeight="1" x14ac:dyDescent="0.2">
      <c r="A10" s="277" t="s">
        <v>14</v>
      </c>
      <c r="B10" s="278">
        <v>6</v>
      </c>
      <c r="C10" s="281"/>
      <c r="D10" s="282">
        <v>290137</v>
      </c>
      <c r="E10" s="275"/>
      <c r="F10" s="277" t="s">
        <v>14</v>
      </c>
      <c r="G10" s="278">
        <v>14</v>
      </c>
      <c r="H10" s="281"/>
      <c r="I10" s="282">
        <v>589700</v>
      </c>
    </row>
    <row r="11" spans="1:17" ht="15.75" customHeight="1" x14ac:dyDescent="0.2">
      <c r="A11" s="277" t="s">
        <v>10</v>
      </c>
      <c r="B11" s="283">
        <v>6</v>
      </c>
      <c r="C11" s="281"/>
      <c r="D11" s="282">
        <v>0</v>
      </c>
      <c r="E11" s="275"/>
      <c r="F11" s="277" t="s">
        <v>10</v>
      </c>
      <c r="G11" s="283">
        <v>11</v>
      </c>
      <c r="H11" s="281"/>
      <c r="I11" s="282">
        <v>0</v>
      </c>
    </row>
    <row r="12" spans="1:17" ht="15" customHeight="1" x14ac:dyDescent="0.2">
      <c r="A12" s="277" t="s">
        <v>22</v>
      </c>
      <c r="B12" s="278">
        <v>9</v>
      </c>
      <c r="C12" s="281"/>
      <c r="D12" s="282">
        <v>457346</v>
      </c>
      <c r="E12" s="275"/>
      <c r="F12" s="277" t="s">
        <v>22</v>
      </c>
      <c r="G12" s="278">
        <v>11</v>
      </c>
      <c r="H12" s="281"/>
      <c r="I12" s="282">
        <v>6930647</v>
      </c>
      <c r="Q12" s="24"/>
    </row>
    <row r="13" spans="1:17" ht="15.75" customHeight="1" x14ac:dyDescent="0.2">
      <c r="A13" s="277" t="s">
        <v>39</v>
      </c>
      <c r="B13" s="278">
        <v>18</v>
      </c>
      <c r="C13" s="281"/>
      <c r="D13" s="282">
        <v>2475448</v>
      </c>
      <c r="E13" s="275"/>
      <c r="F13" s="277" t="s">
        <v>39</v>
      </c>
      <c r="G13" s="278">
        <v>11</v>
      </c>
      <c r="H13" s="281"/>
      <c r="I13" s="282">
        <v>3786450</v>
      </c>
    </row>
    <row r="14" spans="1:17" ht="15.75" customHeight="1" x14ac:dyDescent="0.2">
      <c r="A14" s="277" t="s">
        <v>9</v>
      </c>
      <c r="B14" s="278">
        <v>5</v>
      </c>
      <c r="C14" s="281"/>
      <c r="D14" s="282">
        <v>317000</v>
      </c>
      <c r="E14" s="275"/>
      <c r="F14" s="277" t="s">
        <v>9</v>
      </c>
      <c r="G14" s="278">
        <v>4</v>
      </c>
      <c r="H14" s="281"/>
      <c r="I14" s="282">
        <v>237475</v>
      </c>
    </row>
    <row r="15" spans="1:17" ht="15" customHeight="1" x14ac:dyDescent="0.2">
      <c r="A15" s="284" t="s">
        <v>11</v>
      </c>
      <c r="B15" s="285">
        <v>16</v>
      </c>
      <c r="C15" s="286"/>
      <c r="D15" s="287">
        <v>0</v>
      </c>
      <c r="E15" s="275"/>
      <c r="F15" s="284" t="s">
        <v>11</v>
      </c>
      <c r="G15" s="285">
        <v>14</v>
      </c>
      <c r="H15" s="286"/>
      <c r="I15" s="287">
        <v>0</v>
      </c>
    </row>
    <row r="16" spans="1:17" ht="16.5" customHeight="1" x14ac:dyDescent="0.25">
      <c r="A16" s="288" t="s">
        <v>13</v>
      </c>
      <c r="B16" s="289">
        <f>SUM(B4:B15)</f>
        <v>157</v>
      </c>
      <c r="C16" s="274">
        <f>SUM(C4:C15)</f>
        <v>8</v>
      </c>
      <c r="D16" s="290">
        <f>SUM(D4:D15)</f>
        <v>13954928</v>
      </c>
      <c r="E16" s="275"/>
      <c r="F16" s="288" t="s">
        <v>13</v>
      </c>
      <c r="G16" s="289">
        <f>SUM(G4:G15)</f>
        <v>261</v>
      </c>
      <c r="H16" s="291">
        <f>SUM(H4:H15)</f>
        <v>0</v>
      </c>
      <c r="I16" s="292">
        <f>SUM(I4:I15)</f>
        <v>23026888</v>
      </c>
    </row>
    <row r="17" spans="1:11" ht="18.75" customHeight="1" x14ac:dyDescent="0.2">
      <c r="A17" s="293"/>
      <c r="B17" s="294"/>
      <c r="C17" s="294"/>
      <c r="D17" s="294"/>
      <c r="E17" s="275"/>
      <c r="F17" s="294"/>
      <c r="G17" s="294"/>
      <c r="H17" s="294"/>
      <c r="I17" s="295"/>
    </row>
    <row r="18" spans="1:11" ht="18" x14ac:dyDescent="0.25">
      <c r="A18" s="314" t="s">
        <v>61</v>
      </c>
      <c r="B18" s="296"/>
      <c r="C18" s="297"/>
      <c r="D18" s="298"/>
      <c r="E18" s="275"/>
      <c r="F18" s="314" t="s">
        <v>60</v>
      </c>
      <c r="G18" s="296"/>
      <c r="H18" s="297"/>
      <c r="I18" s="299"/>
    </row>
    <row r="19" spans="1:11" ht="21" customHeight="1" x14ac:dyDescent="0.25">
      <c r="A19" s="300" t="s">
        <v>21</v>
      </c>
      <c r="B19" s="301" t="s">
        <v>32</v>
      </c>
      <c r="C19" s="301" t="s">
        <v>53</v>
      </c>
      <c r="D19" s="301" t="s">
        <v>6</v>
      </c>
      <c r="E19" s="271"/>
      <c r="F19" s="300" t="s">
        <v>21</v>
      </c>
      <c r="G19" s="301" t="s">
        <v>32</v>
      </c>
      <c r="H19" s="302"/>
      <c r="I19" s="303" t="s">
        <v>6</v>
      </c>
    </row>
    <row r="20" spans="1:11" ht="17.25" customHeight="1" x14ac:dyDescent="0.2">
      <c r="A20" s="304" t="s">
        <v>48</v>
      </c>
      <c r="B20" s="278">
        <f>B4+131</f>
        <v>184</v>
      </c>
      <c r="C20" s="279"/>
      <c r="D20" s="280">
        <f>D4+25799126</f>
        <v>34681072</v>
      </c>
      <c r="E20" s="275"/>
      <c r="F20" s="304" t="s">
        <v>48</v>
      </c>
      <c r="G20" s="278">
        <v>123</v>
      </c>
      <c r="H20" s="279"/>
      <c r="I20" s="280">
        <v>22040918</v>
      </c>
    </row>
    <row r="21" spans="1:11" ht="15" customHeight="1" x14ac:dyDescent="0.2">
      <c r="A21" s="304" t="s">
        <v>49</v>
      </c>
      <c r="B21" s="278">
        <f>B5+0</f>
        <v>0</v>
      </c>
      <c r="C21" s="279"/>
      <c r="D21" s="280">
        <f>D5+0</f>
        <v>0</v>
      </c>
      <c r="E21" s="275"/>
      <c r="F21" s="304" t="s">
        <v>49</v>
      </c>
      <c r="G21" s="278">
        <v>11</v>
      </c>
      <c r="H21" s="279"/>
      <c r="I21" s="280">
        <v>1495626</v>
      </c>
    </row>
    <row r="22" spans="1:11" ht="15" customHeight="1" x14ac:dyDescent="0.2">
      <c r="A22" s="304" t="s">
        <v>38</v>
      </c>
      <c r="B22" s="278">
        <f>B6+0</f>
        <v>0</v>
      </c>
      <c r="C22" s="279">
        <v>0</v>
      </c>
      <c r="D22" s="280">
        <f>D6+0</f>
        <v>0</v>
      </c>
      <c r="E22" s="275"/>
      <c r="F22" s="304" t="s">
        <v>38</v>
      </c>
      <c r="G22" s="278">
        <v>4</v>
      </c>
      <c r="H22" s="279">
        <v>8</v>
      </c>
      <c r="I22" s="280">
        <v>563046</v>
      </c>
    </row>
    <row r="23" spans="1:11" ht="16.5" customHeight="1" x14ac:dyDescent="0.2">
      <c r="A23" s="304" t="s">
        <v>36</v>
      </c>
      <c r="B23" s="278">
        <f>B7+0</f>
        <v>2</v>
      </c>
      <c r="C23" s="279">
        <v>8</v>
      </c>
      <c r="D23" s="280">
        <f>D7+0</f>
        <v>1043856</v>
      </c>
      <c r="E23" s="275"/>
      <c r="F23" s="304" t="s">
        <v>36</v>
      </c>
      <c r="G23" s="278">
        <v>2</v>
      </c>
      <c r="H23" s="279">
        <v>6</v>
      </c>
      <c r="I23" s="280">
        <v>750000</v>
      </c>
    </row>
    <row r="24" spans="1:11" ht="17.25" customHeight="1" x14ac:dyDescent="0.2">
      <c r="A24" s="304" t="s">
        <v>37</v>
      </c>
      <c r="B24" s="278">
        <f>B8+0</f>
        <v>0</v>
      </c>
      <c r="C24" s="281">
        <v>0</v>
      </c>
      <c r="D24" s="282">
        <f>D8+0</f>
        <v>0</v>
      </c>
      <c r="E24" s="275"/>
      <c r="F24" s="304" t="s">
        <v>37</v>
      </c>
      <c r="G24" s="278">
        <v>4</v>
      </c>
      <c r="H24" s="281">
        <v>84</v>
      </c>
      <c r="I24" s="282">
        <v>9583880</v>
      </c>
    </row>
    <row r="25" spans="1:11" ht="17.25" customHeight="1" x14ac:dyDescent="0.2">
      <c r="A25" s="305" t="s">
        <v>23</v>
      </c>
      <c r="B25" s="278">
        <f>B9+78</f>
        <v>120</v>
      </c>
      <c r="C25" s="281"/>
      <c r="D25" s="282">
        <f>D9+1519057</f>
        <v>2008252</v>
      </c>
      <c r="E25" s="306"/>
      <c r="F25" s="305" t="s">
        <v>23</v>
      </c>
      <c r="G25" s="278">
        <v>245</v>
      </c>
      <c r="H25" s="281"/>
      <c r="I25" s="282">
        <v>3082735</v>
      </c>
    </row>
    <row r="26" spans="1:11" ht="16.5" customHeight="1" x14ac:dyDescent="0.2">
      <c r="A26" s="305" t="s">
        <v>14</v>
      </c>
      <c r="B26" s="278">
        <f>B10+10</f>
        <v>16</v>
      </c>
      <c r="C26" s="281"/>
      <c r="D26" s="282">
        <f>D10+530000</f>
        <v>820137</v>
      </c>
      <c r="E26" s="306"/>
      <c r="F26" s="305" t="s">
        <v>14</v>
      </c>
      <c r="G26" s="278">
        <v>41</v>
      </c>
      <c r="H26" s="281"/>
      <c r="I26" s="282">
        <v>1389350</v>
      </c>
    </row>
    <row r="27" spans="1:11" ht="15" customHeight="1" x14ac:dyDescent="0.2">
      <c r="A27" s="305" t="s">
        <v>10</v>
      </c>
      <c r="B27" s="283">
        <f>B11+18</f>
        <v>24</v>
      </c>
      <c r="C27" s="281"/>
      <c r="D27" s="282">
        <f>D11+0</f>
        <v>0</v>
      </c>
      <c r="E27" s="306"/>
      <c r="F27" s="305" t="s">
        <v>10</v>
      </c>
      <c r="G27" s="283">
        <v>17</v>
      </c>
      <c r="H27" s="281"/>
      <c r="I27" s="282">
        <v>0</v>
      </c>
      <c r="K27" s="15"/>
    </row>
    <row r="28" spans="1:11" ht="16.5" customHeight="1" x14ac:dyDescent="0.2">
      <c r="A28" s="305" t="s">
        <v>22</v>
      </c>
      <c r="B28" s="278">
        <f>B12+10</f>
        <v>19</v>
      </c>
      <c r="C28" s="281"/>
      <c r="D28" s="282">
        <f>D12+6717505</f>
        <v>7174851</v>
      </c>
      <c r="E28" s="306"/>
      <c r="F28" s="305" t="s">
        <v>22</v>
      </c>
      <c r="G28" s="278">
        <v>30</v>
      </c>
      <c r="H28" s="281"/>
      <c r="I28" s="282">
        <v>8122102</v>
      </c>
    </row>
    <row r="29" spans="1:11" ht="16.5" customHeight="1" x14ac:dyDescent="0.2">
      <c r="A29" s="305" t="s">
        <v>39</v>
      </c>
      <c r="B29" s="278">
        <f>B13+11</f>
        <v>29</v>
      </c>
      <c r="C29" s="281"/>
      <c r="D29" s="282">
        <f>D13+5076300</f>
        <v>7551748</v>
      </c>
      <c r="E29" s="306"/>
      <c r="F29" s="305" t="s">
        <v>39</v>
      </c>
      <c r="G29" s="278">
        <v>38</v>
      </c>
      <c r="H29" s="281"/>
      <c r="I29" s="282">
        <v>4788681</v>
      </c>
    </row>
    <row r="30" spans="1:11" ht="15.75" customHeight="1" x14ac:dyDescent="0.2">
      <c r="A30" s="304" t="s">
        <v>9</v>
      </c>
      <c r="B30" s="278">
        <f>B14+6</f>
        <v>11</v>
      </c>
      <c r="C30" s="281"/>
      <c r="D30" s="282">
        <f>D14+350790</f>
        <v>667790</v>
      </c>
      <c r="E30" s="275"/>
      <c r="F30" s="304" t="s">
        <v>9</v>
      </c>
      <c r="G30" s="278">
        <v>8</v>
      </c>
      <c r="H30" s="281"/>
      <c r="I30" s="282">
        <v>459475</v>
      </c>
    </row>
    <row r="31" spans="1:11" ht="16.5" customHeight="1" x14ac:dyDescent="0.2">
      <c r="A31" s="304" t="s">
        <v>11</v>
      </c>
      <c r="B31" s="285">
        <f>B15+35</f>
        <v>51</v>
      </c>
      <c r="C31" s="286"/>
      <c r="D31" s="287">
        <f>D15+0</f>
        <v>0</v>
      </c>
      <c r="E31" s="275"/>
      <c r="F31" s="304" t="s">
        <v>11</v>
      </c>
      <c r="G31" s="285">
        <v>69</v>
      </c>
      <c r="H31" s="286"/>
      <c r="I31" s="287">
        <v>0</v>
      </c>
    </row>
    <row r="32" spans="1:11" ht="15.75" customHeight="1" x14ac:dyDescent="0.25">
      <c r="A32" s="288" t="s">
        <v>13</v>
      </c>
      <c r="B32" s="307">
        <f>SUM(B20:B31)</f>
        <v>456</v>
      </c>
      <c r="C32" s="308">
        <f>SUM(C20:C31)</f>
        <v>8</v>
      </c>
      <c r="D32" s="309">
        <f>SUM(D20:D31)</f>
        <v>53947706</v>
      </c>
      <c r="E32" s="310"/>
      <c r="F32" s="288" t="s">
        <v>13</v>
      </c>
      <c r="G32" s="311">
        <f>SUM(G20:G31)</f>
        <v>592</v>
      </c>
      <c r="H32" s="291">
        <f>SUM(H20:H31)</f>
        <v>98</v>
      </c>
      <c r="I32" s="312">
        <f>SUM(I20:I31)</f>
        <v>52275813</v>
      </c>
    </row>
    <row r="33" spans="2:4" ht="15.75" customHeight="1" x14ac:dyDescent="0.2">
      <c r="B33" s="24"/>
      <c r="C33" s="24"/>
      <c r="D33" s="24"/>
    </row>
    <row r="34" spans="2:4" ht="19.5" customHeight="1" x14ac:dyDescent="0.2">
      <c r="D34" s="14"/>
    </row>
    <row r="37" spans="2:4" ht="22.5" customHeight="1" x14ac:dyDescent="0.2"/>
  </sheetData>
  <phoneticPr fontId="3" type="noConversion"/>
  <pageMargins left="0.5" right="0.5" top="1" bottom="1" header="0.5" footer="0.5"/>
  <pageSetup scale="81" orientation="landscape" r:id="rId1"/>
  <headerFooter alignWithMargins="0">
    <oddFooter>&amp;CPage &amp;P of &amp;N</oddFooter>
  </headerFooter>
  <ignoredErrors>
    <ignoredError sqref="H16 H32" unlockedFormula="1"/>
    <ignoredError sqref="B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3"/>
  <sheetViews>
    <sheetView topLeftCell="A30" zoomScaleNormal="100" workbookViewId="0">
      <selection activeCell="N65" sqref="N65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7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17" t="s">
        <v>50</v>
      </c>
      <c r="B1" s="318"/>
      <c r="C1" s="318"/>
      <c r="D1" s="35"/>
      <c r="E1" s="36"/>
      <c r="F1" s="36"/>
      <c r="G1" s="36"/>
      <c r="H1" s="187"/>
      <c r="I1" s="235"/>
      <c r="J1" s="35"/>
      <c r="K1" s="36"/>
      <c r="L1" s="35"/>
      <c r="M1" s="253"/>
    </row>
    <row r="2" spans="1:21" ht="15" customHeight="1" x14ac:dyDescent="0.2">
      <c r="A2" s="236" t="s">
        <v>0</v>
      </c>
      <c r="B2" s="237" t="s">
        <v>17</v>
      </c>
      <c r="C2" s="238" t="s">
        <v>2</v>
      </c>
      <c r="D2" s="238" t="s">
        <v>3</v>
      </c>
      <c r="E2" s="239" t="s">
        <v>20</v>
      </c>
      <c r="F2" s="240" t="s">
        <v>18</v>
      </c>
      <c r="G2" s="240" t="s">
        <v>5</v>
      </c>
      <c r="H2" s="238" t="s">
        <v>19</v>
      </c>
      <c r="I2" s="250" t="s">
        <v>40</v>
      </c>
      <c r="J2" s="252" t="s">
        <v>29</v>
      </c>
      <c r="K2" s="241" t="s">
        <v>30</v>
      </c>
      <c r="L2" s="242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72">
        <v>43894</v>
      </c>
      <c r="B3" s="71" t="s">
        <v>119</v>
      </c>
      <c r="C3" s="72" t="s">
        <v>120</v>
      </c>
      <c r="D3" s="72" t="s">
        <v>121</v>
      </c>
      <c r="E3" s="208" t="s">
        <v>122</v>
      </c>
      <c r="F3" s="209">
        <v>1</v>
      </c>
      <c r="G3" s="209">
        <v>4</v>
      </c>
      <c r="H3" s="72" t="s">
        <v>123</v>
      </c>
      <c r="I3" s="84">
        <v>1</v>
      </c>
      <c r="J3" s="214">
        <v>1443</v>
      </c>
      <c r="K3" s="102">
        <v>405</v>
      </c>
      <c r="L3" s="210">
        <v>128568</v>
      </c>
    </row>
    <row r="4" spans="1:21" ht="15" customHeight="1" x14ac:dyDescent="0.2">
      <c r="A4" s="172">
        <v>43894</v>
      </c>
      <c r="B4" s="71" t="s">
        <v>124</v>
      </c>
      <c r="C4" s="72" t="s">
        <v>125</v>
      </c>
      <c r="D4" s="255" t="s">
        <v>126</v>
      </c>
      <c r="E4" s="208"/>
      <c r="F4" s="209">
        <v>26</v>
      </c>
      <c r="G4" s="209"/>
      <c r="H4" s="218" t="s">
        <v>127</v>
      </c>
      <c r="I4" s="84">
        <v>1</v>
      </c>
      <c r="J4" s="75">
        <v>1348</v>
      </c>
      <c r="K4" s="102">
        <v>124</v>
      </c>
      <c r="L4" s="171">
        <v>97152</v>
      </c>
    </row>
    <row r="5" spans="1:21" ht="15" customHeight="1" x14ac:dyDescent="0.2">
      <c r="A5" s="172">
        <v>43894</v>
      </c>
      <c r="B5" s="71" t="s">
        <v>140</v>
      </c>
      <c r="C5" s="72" t="s">
        <v>141</v>
      </c>
      <c r="D5" s="72" t="s">
        <v>142</v>
      </c>
      <c r="E5" s="208"/>
      <c r="F5" s="213" t="s">
        <v>143</v>
      </c>
      <c r="G5" s="72" t="s">
        <v>144</v>
      </c>
      <c r="H5" s="72" t="s">
        <v>145</v>
      </c>
      <c r="I5" s="84">
        <v>1</v>
      </c>
      <c r="J5" s="75">
        <v>1964</v>
      </c>
      <c r="K5" s="102">
        <v>112</v>
      </c>
      <c r="L5" s="171">
        <v>137016</v>
      </c>
    </row>
    <row r="6" spans="1:21" ht="15" customHeight="1" x14ac:dyDescent="0.2">
      <c r="A6" s="172">
        <v>43894</v>
      </c>
      <c r="B6" s="71" t="s">
        <v>146</v>
      </c>
      <c r="C6" s="72" t="s">
        <v>147</v>
      </c>
      <c r="D6" s="72" t="s">
        <v>142</v>
      </c>
      <c r="E6" s="208"/>
      <c r="F6" s="209" t="s">
        <v>148</v>
      </c>
      <c r="G6" s="209" t="s">
        <v>144</v>
      </c>
      <c r="H6" s="218" t="s">
        <v>145</v>
      </c>
      <c r="I6" s="84">
        <v>1</v>
      </c>
      <c r="J6" s="75">
        <v>1964</v>
      </c>
      <c r="K6" s="102">
        <v>112</v>
      </c>
      <c r="L6" s="171">
        <v>137016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172">
        <v>43894</v>
      </c>
      <c r="B7" s="71" t="s">
        <v>149</v>
      </c>
      <c r="C7" s="72" t="s">
        <v>150</v>
      </c>
      <c r="D7" s="72" t="s">
        <v>142</v>
      </c>
      <c r="E7" s="208"/>
      <c r="F7" s="209" t="s">
        <v>151</v>
      </c>
      <c r="G7" s="209" t="s">
        <v>144</v>
      </c>
      <c r="H7" s="218" t="s">
        <v>145</v>
      </c>
      <c r="I7" s="84">
        <v>1</v>
      </c>
      <c r="J7" s="214">
        <v>2338</v>
      </c>
      <c r="K7" s="102">
        <v>261</v>
      </c>
      <c r="L7" s="171">
        <v>171534</v>
      </c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">
      <c r="A8" s="172">
        <v>43894</v>
      </c>
      <c r="B8" s="71" t="s">
        <v>152</v>
      </c>
      <c r="C8" s="72" t="s">
        <v>153</v>
      </c>
      <c r="D8" s="72" t="s">
        <v>142</v>
      </c>
      <c r="E8" s="208"/>
      <c r="F8" s="209" t="s">
        <v>154</v>
      </c>
      <c r="G8" s="209" t="s">
        <v>144</v>
      </c>
      <c r="H8" s="218" t="s">
        <v>145</v>
      </c>
      <c r="I8" s="84">
        <v>1</v>
      </c>
      <c r="J8" s="214">
        <v>2338</v>
      </c>
      <c r="K8" s="102">
        <v>261</v>
      </c>
      <c r="L8" s="171">
        <v>171534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172">
        <v>43895</v>
      </c>
      <c r="B9" s="71" t="s">
        <v>167</v>
      </c>
      <c r="C9" s="72" t="s">
        <v>168</v>
      </c>
      <c r="D9" s="72" t="s">
        <v>169</v>
      </c>
      <c r="E9" s="208" t="s">
        <v>170</v>
      </c>
      <c r="F9" s="209">
        <v>1</v>
      </c>
      <c r="G9" s="209">
        <v>2</v>
      </c>
      <c r="H9" s="72" t="s">
        <v>171</v>
      </c>
      <c r="I9" s="84">
        <v>1</v>
      </c>
      <c r="J9" s="214">
        <v>2905</v>
      </c>
      <c r="K9" s="102">
        <v>1294</v>
      </c>
      <c r="L9" s="171">
        <v>387462</v>
      </c>
    </row>
    <row r="10" spans="1:21" ht="15" customHeight="1" x14ac:dyDescent="0.2">
      <c r="A10" s="172">
        <v>43895</v>
      </c>
      <c r="B10" s="71" t="s">
        <v>172</v>
      </c>
      <c r="C10" s="72" t="s">
        <v>173</v>
      </c>
      <c r="D10" s="72" t="s">
        <v>106</v>
      </c>
      <c r="E10" s="208">
        <v>16</v>
      </c>
      <c r="F10" s="209">
        <v>13</v>
      </c>
      <c r="G10" s="209">
        <v>9</v>
      </c>
      <c r="H10" s="72" t="s">
        <v>174</v>
      </c>
      <c r="I10" s="84">
        <v>1</v>
      </c>
      <c r="J10" s="214">
        <v>2206</v>
      </c>
      <c r="K10" s="102">
        <v>735</v>
      </c>
      <c r="L10" s="171">
        <v>215000</v>
      </c>
    </row>
    <row r="11" spans="1:21" ht="15" customHeight="1" x14ac:dyDescent="0.2">
      <c r="A11" s="216">
        <v>43895</v>
      </c>
      <c r="B11" s="71" t="s">
        <v>175</v>
      </c>
      <c r="C11" s="72" t="s">
        <v>176</v>
      </c>
      <c r="D11" s="72" t="s">
        <v>55</v>
      </c>
      <c r="E11" s="208"/>
      <c r="F11" s="213">
        <v>5</v>
      </c>
      <c r="G11" s="72">
        <v>187</v>
      </c>
      <c r="H11" s="72" t="s">
        <v>177</v>
      </c>
      <c r="I11" s="84">
        <v>1</v>
      </c>
      <c r="J11" s="214">
        <v>1524</v>
      </c>
      <c r="K11" s="102">
        <v>487</v>
      </c>
      <c r="L11" s="171">
        <v>132726</v>
      </c>
    </row>
    <row r="12" spans="1:21" ht="15" customHeight="1" x14ac:dyDescent="0.2">
      <c r="A12" s="216">
        <v>43895</v>
      </c>
      <c r="B12" s="71" t="s">
        <v>178</v>
      </c>
      <c r="C12" s="72" t="s">
        <v>179</v>
      </c>
      <c r="D12" s="72" t="s">
        <v>55</v>
      </c>
      <c r="E12" s="208"/>
      <c r="F12" s="133">
        <v>4</v>
      </c>
      <c r="G12" s="72">
        <v>187</v>
      </c>
      <c r="H12" s="72" t="s">
        <v>177</v>
      </c>
      <c r="I12" s="84">
        <v>1</v>
      </c>
      <c r="J12" s="214">
        <v>1468</v>
      </c>
      <c r="K12" s="102">
        <v>575</v>
      </c>
      <c r="L12" s="171">
        <v>134838</v>
      </c>
    </row>
    <row r="13" spans="1:21" ht="15" customHeight="1" x14ac:dyDescent="0.2">
      <c r="A13" s="216">
        <v>43900</v>
      </c>
      <c r="B13" s="217" t="s">
        <v>378</v>
      </c>
      <c r="C13" s="218" t="s">
        <v>379</v>
      </c>
      <c r="D13" s="218" t="s">
        <v>375</v>
      </c>
      <c r="E13" s="208" t="s">
        <v>376</v>
      </c>
      <c r="F13" s="243">
        <v>7</v>
      </c>
      <c r="G13" s="243">
        <v>5</v>
      </c>
      <c r="H13" s="218" t="s">
        <v>123</v>
      </c>
      <c r="I13" s="82">
        <v>1</v>
      </c>
      <c r="J13" s="244">
        <v>2082</v>
      </c>
      <c r="K13" s="245">
        <v>582</v>
      </c>
      <c r="L13" s="171">
        <v>175890</v>
      </c>
    </row>
    <row r="14" spans="1:21" ht="15" customHeight="1" x14ac:dyDescent="0.2">
      <c r="A14" s="216">
        <v>43900</v>
      </c>
      <c r="B14" s="217" t="s">
        <v>380</v>
      </c>
      <c r="C14" s="218" t="s">
        <v>381</v>
      </c>
      <c r="D14" s="218" t="s">
        <v>375</v>
      </c>
      <c r="E14" s="208" t="s">
        <v>376</v>
      </c>
      <c r="F14" s="243">
        <v>7</v>
      </c>
      <c r="G14" s="243">
        <v>10</v>
      </c>
      <c r="H14" s="218" t="s">
        <v>382</v>
      </c>
      <c r="I14" s="82">
        <v>1</v>
      </c>
      <c r="J14" s="244">
        <v>2532</v>
      </c>
      <c r="K14" s="245">
        <v>1246</v>
      </c>
      <c r="L14" s="171">
        <v>249348</v>
      </c>
      <c r="N14" s="2"/>
      <c r="O14" s="2"/>
      <c r="P14" s="2"/>
      <c r="Q14" s="2"/>
      <c r="R14" s="2"/>
      <c r="S14" s="2"/>
    </row>
    <row r="15" spans="1:21" ht="15" customHeight="1" x14ac:dyDescent="0.2">
      <c r="A15" s="216">
        <v>43900</v>
      </c>
      <c r="B15" s="217" t="s">
        <v>398</v>
      </c>
      <c r="C15" s="218" t="s">
        <v>399</v>
      </c>
      <c r="D15" s="218" t="s">
        <v>121</v>
      </c>
      <c r="E15" s="208" t="s">
        <v>122</v>
      </c>
      <c r="F15" s="243">
        <v>5</v>
      </c>
      <c r="G15" s="243">
        <v>4</v>
      </c>
      <c r="H15" s="218" t="s">
        <v>123</v>
      </c>
      <c r="I15" s="82">
        <v>1</v>
      </c>
      <c r="J15" s="244">
        <v>1818</v>
      </c>
      <c r="K15" s="245">
        <v>418</v>
      </c>
      <c r="L15" s="171">
        <v>147576</v>
      </c>
    </row>
    <row r="16" spans="1:21" s="2" customFormat="1" ht="15" customHeight="1" x14ac:dyDescent="0.2">
      <c r="A16" s="216">
        <v>43900</v>
      </c>
      <c r="B16" s="217" t="s">
        <v>400</v>
      </c>
      <c r="C16" s="218" t="s">
        <v>401</v>
      </c>
      <c r="D16" s="218" t="s">
        <v>402</v>
      </c>
      <c r="E16" s="208">
        <v>4</v>
      </c>
      <c r="F16" s="243">
        <v>13</v>
      </c>
      <c r="G16" s="243">
        <v>18</v>
      </c>
      <c r="H16" s="218" t="s">
        <v>123</v>
      </c>
      <c r="I16" s="82">
        <v>1</v>
      </c>
      <c r="J16" s="244">
        <v>1510</v>
      </c>
      <c r="K16" s="245">
        <v>513</v>
      </c>
      <c r="L16" s="171">
        <v>133452</v>
      </c>
      <c r="M16" s="1"/>
      <c r="T16" s="1"/>
      <c r="U16" s="1"/>
    </row>
    <row r="17" spans="1:19" s="2" customFormat="1" ht="15" customHeight="1" x14ac:dyDescent="0.2">
      <c r="A17" s="216">
        <v>43900</v>
      </c>
      <c r="B17" s="217" t="s">
        <v>403</v>
      </c>
      <c r="C17" s="218" t="s">
        <v>404</v>
      </c>
      <c r="D17" s="258" t="s">
        <v>402</v>
      </c>
      <c r="E17" s="208">
        <v>4</v>
      </c>
      <c r="F17" s="243">
        <v>24</v>
      </c>
      <c r="G17" s="243">
        <v>12</v>
      </c>
      <c r="H17" s="218" t="s">
        <v>123</v>
      </c>
      <c r="I17" s="82">
        <v>1</v>
      </c>
      <c r="J17" s="244">
        <v>1262</v>
      </c>
      <c r="K17" s="245">
        <v>398</v>
      </c>
      <c r="L17" s="171">
        <v>109626</v>
      </c>
      <c r="N17" s="1"/>
      <c r="O17" s="1"/>
      <c r="P17" s="1"/>
      <c r="Q17" s="1"/>
      <c r="R17" s="1"/>
      <c r="S17" s="1"/>
    </row>
    <row r="18" spans="1:19" s="2" customFormat="1" ht="15" customHeight="1" x14ac:dyDescent="0.2">
      <c r="A18" s="216">
        <v>43900</v>
      </c>
      <c r="B18" s="217" t="s">
        <v>405</v>
      </c>
      <c r="C18" s="218" t="s">
        <v>406</v>
      </c>
      <c r="D18" s="258" t="s">
        <v>402</v>
      </c>
      <c r="E18" s="208">
        <v>2</v>
      </c>
      <c r="F18" s="243">
        <v>25</v>
      </c>
      <c r="G18" s="243">
        <v>11</v>
      </c>
      <c r="H18" s="218" t="s">
        <v>123</v>
      </c>
      <c r="I18" s="82">
        <v>1</v>
      </c>
      <c r="J18" s="244">
        <v>1262</v>
      </c>
      <c r="K18" s="245">
        <v>398</v>
      </c>
      <c r="L18" s="171">
        <v>109626</v>
      </c>
    </row>
    <row r="19" spans="1:19" s="2" customFormat="1" ht="15" customHeight="1" x14ac:dyDescent="0.2">
      <c r="A19" s="216">
        <v>43900</v>
      </c>
      <c r="B19" s="217" t="s">
        <v>407</v>
      </c>
      <c r="C19" s="218" t="s">
        <v>408</v>
      </c>
      <c r="D19" s="218" t="s">
        <v>402</v>
      </c>
      <c r="E19" s="208">
        <v>4</v>
      </c>
      <c r="F19" s="243">
        <v>22</v>
      </c>
      <c r="G19" s="243">
        <v>18</v>
      </c>
      <c r="H19" s="218" t="s">
        <v>123</v>
      </c>
      <c r="I19" s="82">
        <v>1</v>
      </c>
      <c r="J19" s="244">
        <v>1262</v>
      </c>
      <c r="K19" s="245">
        <v>498</v>
      </c>
      <c r="L19" s="171">
        <v>116226</v>
      </c>
    </row>
    <row r="20" spans="1:19" s="2" customFormat="1" ht="15" customHeight="1" x14ac:dyDescent="0.2">
      <c r="A20" s="216">
        <v>43900</v>
      </c>
      <c r="B20" s="217" t="s">
        <v>409</v>
      </c>
      <c r="C20" s="218" t="s">
        <v>410</v>
      </c>
      <c r="D20" s="218" t="s">
        <v>402</v>
      </c>
      <c r="E20" s="208">
        <v>4</v>
      </c>
      <c r="F20" s="243">
        <v>19</v>
      </c>
      <c r="G20" s="243">
        <v>18</v>
      </c>
      <c r="H20" s="218" t="s">
        <v>123</v>
      </c>
      <c r="I20" s="82">
        <v>1</v>
      </c>
      <c r="J20" s="244">
        <v>1262</v>
      </c>
      <c r="K20" s="245">
        <v>498</v>
      </c>
      <c r="L20" s="171">
        <v>116226</v>
      </c>
    </row>
    <row r="21" spans="1:19" s="2" customFormat="1" ht="15" customHeight="1" x14ac:dyDescent="0.2">
      <c r="A21" s="216">
        <v>43900</v>
      </c>
      <c r="B21" s="217" t="s">
        <v>411</v>
      </c>
      <c r="C21" s="218" t="s">
        <v>412</v>
      </c>
      <c r="D21" s="218" t="s">
        <v>121</v>
      </c>
      <c r="E21" s="208" t="s">
        <v>122</v>
      </c>
      <c r="F21" s="243">
        <v>2</v>
      </c>
      <c r="G21" s="243">
        <v>6</v>
      </c>
      <c r="H21" s="218" t="s">
        <v>123</v>
      </c>
      <c r="I21" s="82">
        <v>1</v>
      </c>
      <c r="J21" s="244">
        <v>1262</v>
      </c>
      <c r="K21" s="245">
        <v>398</v>
      </c>
      <c r="L21" s="171">
        <v>109626</v>
      </c>
    </row>
    <row r="22" spans="1:19" s="2" customFormat="1" ht="15" customHeight="1" x14ac:dyDescent="0.2">
      <c r="A22" s="216">
        <v>43900</v>
      </c>
      <c r="B22" s="217" t="s">
        <v>413</v>
      </c>
      <c r="C22" s="218" t="s">
        <v>414</v>
      </c>
      <c r="D22" s="218" t="s">
        <v>415</v>
      </c>
      <c r="E22" s="208">
        <v>1</v>
      </c>
      <c r="F22" s="243">
        <v>3</v>
      </c>
      <c r="G22" s="243">
        <v>2</v>
      </c>
      <c r="H22" s="218" t="s">
        <v>416</v>
      </c>
      <c r="I22" s="82">
        <v>1</v>
      </c>
      <c r="J22" s="244">
        <v>1660</v>
      </c>
      <c r="K22" s="245">
        <v>612</v>
      </c>
      <c r="L22" s="171">
        <v>170000</v>
      </c>
    </row>
    <row r="23" spans="1:19" s="2" customFormat="1" ht="15" customHeight="1" x14ac:dyDescent="0.2">
      <c r="A23" s="172">
        <v>43900</v>
      </c>
      <c r="B23" s="71" t="s">
        <v>417</v>
      </c>
      <c r="C23" s="72" t="s">
        <v>418</v>
      </c>
      <c r="D23" s="72" t="s">
        <v>415</v>
      </c>
      <c r="E23" s="208">
        <v>1</v>
      </c>
      <c r="F23" s="209">
        <v>10</v>
      </c>
      <c r="G23" s="209">
        <v>2</v>
      </c>
      <c r="H23" s="218" t="s">
        <v>416</v>
      </c>
      <c r="I23" s="84">
        <v>1</v>
      </c>
      <c r="J23" s="214">
        <v>1660</v>
      </c>
      <c r="K23" s="102">
        <v>612</v>
      </c>
      <c r="L23" s="210">
        <v>170000</v>
      </c>
    </row>
    <row r="24" spans="1:19" s="2" customFormat="1" ht="15" customHeight="1" x14ac:dyDescent="0.2">
      <c r="A24" s="172">
        <v>43901</v>
      </c>
      <c r="B24" s="71" t="s">
        <v>370</v>
      </c>
      <c r="C24" s="72" t="s">
        <v>371</v>
      </c>
      <c r="D24" s="72" t="s">
        <v>188</v>
      </c>
      <c r="E24" s="208">
        <v>6</v>
      </c>
      <c r="F24" s="209">
        <v>9</v>
      </c>
      <c r="G24" s="209">
        <v>3</v>
      </c>
      <c r="H24" s="218" t="s">
        <v>372</v>
      </c>
      <c r="I24" s="84">
        <v>1</v>
      </c>
      <c r="J24" s="214">
        <v>2633</v>
      </c>
      <c r="K24" s="102">
        <v>1024</v>
      </c>
      <c r="L24" s="210">
        <v>325000</v>
      </c>
    </row>
    <row r="25" spans="1:19" s="2" customFormat="1" ht="15" customHeight="1" x14ac:dyDescent="0.2">
      <c r="A25" s="172">
        <v>43901</v>
      </c>
      <c r="B25" s="71" t="s">
        <v>373</v>
      </c>
      <c r="C25" s="72" t="s">
        <v>374</v>
      </c>
      <c r="D25" s="72" t="s">
        <v>375</v>
      </c>
      <c r="E25" s="208" t="s">
        <v>376</v>
      </c>
      <c r="F25" s="209">
        <v>10</v>
      </c>
      <c r="G25" s="209">
        <v>6</v>
      </c>
      <c r="H25" s="218" t="s">
        <v>377</v>
      </c>
      <c r="I25" s="84">
        <v>1</v>
      </c>
      <c r="J25" s="75">
        <v>2298</v>
      </c>
      <c r="K25" s="102">
        <v>845</v>
      </c>
      <c r="L25" s="171">
        <v>207438</v>
      </c>
    </row>
    <row r="26" spans="1:19" s="2" customFormat="1" ht="15" customHeight="1" x14ac:dyDescent="0.2">
      <c r="A26" s="216">
        <v>43901</v>
      </c>
      <c r="B26" s="217" t="s">
        <v>391</v>
      </c>
      <c r="C26" s="218" t="s">
        <v>392</v>
      </c>
      <c r="D26" s="258" t="s">
        <v>393</v>
      </c>
      <c r="E26" s="208">
        <v>1</v>
      </c>
      <c r="F26" s="243" t="s">
        <v>394</v>
      </c>
      <c r="G26" s="243">
        <v>1</v>
      </c>
      <c r="H26" s="218" t="s">
        <v>395</v>
      </c>
      <c r="I26" s="82">
        <v>1</v>
      </c>
      <c r="J26" s="244">
        <v>1187</v>
      </c>
      <c r="K26" s="245">
        <v>485</v>
      </c>
      <c r="L26" s="171">
        <v>107712</v>
      </c>
    </row>
    <row r="27" spans="1:19" s="2" customFormat="1" ht="15" customHeight="1" x14ac:dyDescent="0.2">
      <c r="A27" s="216">
        <v>43901</v>
      </c>
      <c r="B27" s="217" t="s">
        <v>396</v>
      </c>
      <c r="C27" s="218" t="s">
        <v>397</v>
      </c>
      <c r="D27" s="258" t="s">
        <v>393</v>
      </c>
      <c r="E27" s="208">
        <v>1</v>
      </c>
      <c r="F27" s="243" t="s">
        <v>376</v>
      </c>
      <c r="G27" s="243">
        <v>1</v>
      </c>
      <c r="H27" s="218" t="s">
        <v>395</v>
      </c>
      <c r="I27" s="82">
        <v>1</v>
      </c>
      <c r="J27" s="244">
        <v>1187</v>
      </c>
      <c r="K27" s="245">
        <v>485</v>
      </c>
      <c r="L27" s="171">
        <v>107712</v>
      </c>
    </row>
    <row r="28" spans="1:19" s="2" customFormat="1" ht="15" customHeight="1" x14ac:dyDescent="0.2">
      <c r="A28" s="172">
        <v>43902</v>
      </c>
      <c r="B28" s="71" t="s">
        <v>366</v>
      </c>
      <c r="C28" s="72" t="s">
        <v>367</v>
      </c>
      <c r="D28" s="72" t="s">
        <v>368</v>
      </c>
      <c r="E28" s="208">
        <v>1</v>
      </c>
      <c r="F28" s="213">
        <v>14</v>
      </c>
      <c r="G28" s="72">
        <v>2</v>
      </c>
      <c r="H28" s="72" t="s">
        <v>369</v>
      </c>
      <c r="I28" s="84">
        <v>1</v>
      </c>
      <c r="J28" s="214">
        <v>2039</v>
      </c>
      <c r="K28" s="102">
        <v>657</v>
      </c>
      <c r="L28" s="171">
        <v>177936</v>
      </c>
    </row>
    <row r="29" spans="1:19" s="2" customFormat="1" ht="15" customHeight="1" x14ac:dyDescent="0.2">
      <c r="A29" s="216">
        <v>43902</v>
      </c>
      <c r="B29" s="217" t="s">
        <v>387</v>
      </c>
      <c r="C29" s="218" t="s">
        <v>388</v>
      </c>
      <c r="D29" s="218" t="s">
        <v>385</v>
      </c>
      <c r="E29" s="208">
        <v>1</v>
      </c>
      <c r="F29" s="243">
        <v>9</v>
      </c>
      <c r="G29" s="243">
        <v>2</v>
      </c>
      <c r="H29" s="218" t="s">
        <v>369</v>
      </c>
      <c r="I29" s="82">
        <v>1</v>
      </c>
      <c r="J29" s="244">
        <v>1562</v>
      </c>
      <c r="K29" s="245">
        <v>526</v>
      </c>
      <c r="L29" s="171">
        <v>137808</v>
      </c>
    </row>
    <row r="30" spans="1:19" s="2" customFormat="1" ht="15" customHeight="1" x14ac:dyDescent="0.2">
      <c r="A30" s="216">
        <v>43902</v>
      </c>
      <c r="B30" s="217" t="s">
        <v>389</v>
      </c>
      <c r="C30" s="218" t="s">
        <v>390</v>
      </c>
      <c r="D30" s="218" t="s">
        <v>368</v>
      </c>
      <c r="E30" s="208">
        <v>1</v>
      </c>
      <c r="F30" s="243">
        <v>5</v>
      </c>
      <c r="G30" s="243">
        <v>1</v>
      </c>
      <c r="H30" s="218" t="s">
        <v>369</v>
      </c>
      <c r="I30" s="82">
        <v>1</v>
      </c>
      <c r="J30" s="244">
        <v>1430</v>
      </c>
      <c r="K30" s="245">
        <v>596</v>
      </c>
      <c r="L30" s="171">
        <v>133716</v>
      </c>
    </row>
    <row r="31" spans="1:19" s="2" customFormat="1" ht="15" customHeight="1" x14ac:dyDescent="0.2">
      <c r="A31" s="172">
        <v>43903</v>
      </c>
      <c r="B31" s="71" t="s">
        <v>363</v>
      </c>
      <c r="C31" s="72" t="s">
        <v>364</v>
      </c>
      <c r="D31" s="72" t="s">
        <v>57</v>
      </c>
      <c r="E31" s="208">
        <v>18</v>
      </c>
      <c r="F31" s="209">
        <v>9</v>
      </c>
      <c r="G31" s="209">
        <v>2</v>
      </c>
      <c r="H31" s="218" t="s">
        <v>365</v>
      </c>
      <c r="I31" s="84">
        <v>1</v>
      </c>
      <c r="J31" s="214">
        <v>2220</v>
      </c>
      <c r="K31" s="102">
        <v>781</v>
      </c>
      <c r="L31" s="171">
        <v>220000</v>
      </c>
    </row>
    <row r="32" spans="1:19" s="2" customFormat="1" ht="15" customHeight="1" x14ac:dyDescent="0.2">
      <c r="A32" s="216">
        <v>43903</v>
      </c>
      <c r="B32" s="217" t="s">
        <v>383</v>
      </c>
      <c r="C32" s="218" t="s">
        <v>384</v>
      </c>
      <c r="D32" s="218" t="s">
        <v>385</v>
      </c>
      <c r="E32" s="208">
        <v>1</v>
      </c>
      <c r="F32" s="243">
        <v>5</v>
      </c>
      <c r="G32" s="243">
        <v>3</v>
      </c>
      <c r="H32" s="218" t="s">
        <v>386</v>
      </c>
      <c r="I32" s="82">
        <v>1</v>
      </c>
      <c r="J32" s="244">
        <v>1600</v>
      </c>
      <c r="K32" s="245">
        <v>498</v>
      </c>
      <c r="L32" s="171">
        <v>169938</v>
      </c>
    </row>
    <row r="33" spans="1:12" s="2" customFormat="1" ht="15" customHeight="1" x14ac:dyDescent="0.2">
      <c r="A33" s="172">
        <v>43906</v>
      </c>
      <c r="B33" s="71" t="s">
        <v>423</v>
      </c>
      <c r="C33" s="72" t="s">
        <v>424</v>
      </c>
      <c r="D33" s="72" t="s">
        <v>375</v>
      </c>
      <c r="E33" s="208" t="s">
        <v>376</v>
      </c>
      <c r="F33" s="209">
        <v>55</v>
      </c>
      <c r="G33" s="209">
        <v>5</v>
      </c>
      <c r="H33" s="218" t="s">
        <v>416</v>
      </c>
      <c r="I33" s="84">
        <v>1</v>
      </c>
      <c r="J33" s="214">
        <v>2360</v>
      </c>
      <c r="K33" s="102">
        <v>756</v>
      </c>
      <c r="L33" s="210">
        <v>207680</v>
      </c>
    </row>
    <row r="34" spans="1:12" s="2" customFormat="1" ht="15.75" customHeight="1" x14ac:dyDescent="0.2">
      <c r="A34" s="216">
        <v>43908</v>
      </c>
      <c r="B34" s="217" t="s">
        <v>468</v>
      </c>
      <c r="C34" s="218" t="s">
        <v>469</v>
      </c>
      <c r="D34" s="218" t="s">
        <v>375</v>
      </c>
      <c r="E34" s="208">
        <v>1</v>
      </c>
      <c r="F34" s="243">
        <v>59</v>
      </c>
      <c r="G34" s="243">
        <v>5</v>
      </c>
      <c r="H34" s="218" t="s">
        <v>174</v>
      </c>
      <c r="I34" s="82">
        <v>1</v>
      </c>
      <c r="J34" s="244">
        <v>2502</v>
      </c>
      <c r="K34" s="245">
        <v>805</v>
      </c>
      <c r="L34" s="210">
        <v>218262</v>
      </c>
    </row>
    <row r="35" spans="1:12" s="2" customFormat="1" ht="15" customHeight="1" x14ac:dyDescent="0.2">
      <c r="A35" s="216">
        <v>43909</v>
      </c>
      <c r="B35" s="217" t="s">
        <v>460</v>
      </c>
      <c r="C35" s="218" t="s">
        <v>461</v>
      </c>
      <c r="D35" s="218" t="s">
        <v>54</v>
      </c>
      <c r="E35" s="208">
        <v>1</v>
      </c>
      <c r="F35" s="243">
        <v>3</v>
      </c>
      <c r="G35" s="243">
        <v>3</v>
      </c>
      <c r="H35" s="218" t="s">
        <v>462</v>
      </c>
      <c r="I35" s="82">
        <v>1</v>
      </c>
      <c r="J35" s="244">
        <v>2052</v>
      </c>
      <c r="K35" s="245">
        <v>544</v>
      </c>
      <c r="L35" s="171">
        <v>171336</v>
      </c>
    </row>
    <row r="36" spans="1:12" s="2" customFormat="1" ht="15" customHeight="1" x14ac:dyDescent="0.2">
      <c r="A36" s="216">
        <v>43910</v>
      </c>
      <c r="B36" s="217" t="s">
        <v>507</v>
      </c>
      <c r="C36" s="218" t="s">
        <v>508</v>
      </c>
      <c r="D36" s="218" t="s">
        <v>106</v>
      </c>
      <c r="E36" s="208"/>
      <c r="F36" s="243">
        <v>30</v>
      </c>
      <c r="G36" s="243">
        <v>25</v>
      </c>
      <c r="H36" s="218" t="s">
        <v>509</v>
      </c>
      <c r="I36" s="82">
        <v>1</v>
      </c>
      <c r="J36" s="244">
        <v>2137</v>
      </c>
      <c r="K36" s="245">
        <v>633</v>
      </c>
      <c r="L36" s="171">
        <v>242259</v>
      </c>
    </row>
    <row r="37" spans="1:12" s="2" customFormat="1" ht="15" customHeight="1" x14ac:dyDescent="0.2">
      <c r="A37" s="216">
        <v>43913</v>
      </c>
      <c r="B37" s="217" t="s">
        <v>607</v>
      </c>
      <c r="C37" s="218" t="s">
        <v>608</v>
      </c>
      <c r="D37" s="218" t="s">
        <v>106</v>
      </c>
      <c r="E37" s="208">
        <v>16</v>
      </c>
      <c r="F37" s="243">
        <v>9</v>
      </c>
      <c r="G37" s="243">
        <v>7</v>
      </c>
      <c r="H37" s="218" t="s">
        <v>609</v>
      </c>
      <c r="I37" s="82">
        <v>1</v>
      </c>
      <c r="J37" s="244">
        <v>2002</v>
      </c>
      <c r="K37" s="245">
        <v>843</v>
      </c>
      <c r="L37" s="171">
        <v>200000</v>
      </c>
    </row>
    <row r="38" spans="1:12" s="2" customFormat="1" ht="15" customHeight="1" x14ac:dyDescent="0.2">
      <c r="A38" s="216">
        <v>43913</v>
      </c>
      <c r="B38" s="217" t="s">
        <v>610</v>
      </c>
      <c r="C38" s="218" t="s">
        <v>611</v>
      </c>
      <c r="D38" s="218" t="s">
        <v>106</v>
      </c>
      <c r="E38" s="208">
        <v>16</v>
      </c>
      <c r="F38" s="243">
        <v>10</v>
      </c>
      <c r="G38" s="243">
        <v>7</v>
      </c>
      <c r="H38" s="218" t="s">
        <v>609</v>
      </c>
      <c r="I38" s="82">
        <v>1</v>
      </c>
      <c r="J38" s="244">
        <v>2153</v>
      </c>
      <c r="K38" s="245">
        <v>957</v>
      </c>
      <c r="L38" s="171">
        <v>225000</v>
      </c>
    </row>
    <row r="39" spans="1:12" s="2" customFormat="1" ht="15" customHeight="1" x14ac:dyDescent="0.2">
      <c r="A39" s="216">
        <v>43914</v>
      </c>
      <c r="B39" s="217" t="s">
        <v>612</v>
      </c>
      <c r="C39" s="218" t="s">
        <v>613</v>
      </c>
      <c r="D39" s="258" t="s">
        <v>121</v>
      </c>
      <c r="E39" s="208" t="s">
        <v>122</v>
      </c>
      <c r="F39" s="243">
        <v>6</v>
      </c>
      <c r="G39" s="243">
        <v>4</v>
      </c>
      <c r="H39" s="218" t="s">
        <v>123</v>
      </c>
      <c r="I39" s="82">
        <v>1</v>
      </c>
      <c r="J39" s="244">
        <v>1510</v>
      </c>
      <c r="K39" s="245">
        <v>512</v>
      </c>
      <c r="L39" s="171">
        <v>133386</v>
      </c>
    </row>
    <row r="40" spans="1:12" s="2" customFormat="1" ht="15" customHeight="1" x14ac:dyDescent="0.2">
      <c r="A40" s="216">
        <v>43914</v>
      </c>
      <c r="B40" s="217" t="s">
        <v>614</v>
      </c>
      <c r="C40" s="218" t="s">
        <v>615</v>
      </c>
      <c r="D40" s="258" t="s">
        <v>530</v>
      </c>
      <c r="E40" s="208"/>
      <c r="F40" s="243" t="s">
        <v>616</v>
      </c>
      <c r="G40" s="243"/>
      <c r="H40" s="218" t="s">
        <v>617</v>
      </c>
      <c r="I40" s="82">
        <v>1</v>
      </c>
      <c r="J40" s="244">
        <v>1701</v>
      </c>
      <c r="K40" s="245">
        <v>142</v>
      </c>
      <c r="L40" s="171">
        <v>167867</v>
      </c>
    </row>
    <row r="41" spans="1:12" s="2" customFormat="1" ht="15" customHeight="1" x14ac:dyDescent="0.2">
      <c r="A41" s="216">
        <v>43916</v>
      </c>
      <c r="B41" s="217" t="s">
        <v>544</v>
      </c>
      <c r="C41" s="218" t="s">
        <v>545</v>
      </c>
      <c r="D41" s="218" t="s">
        <v>546</v>
      </c>
      <c r="E41" s="208">
        <v>18</v>
      </c>
      <c r="F41" s="243">
        <v>16</v>
      </c>
      <c r="G41" s="243">
        <v>1</v>
      </c>
      <c r="H41" s="218" t="s">
        <v>547</v>
      </c>
      <c r="I41" s="82">
        <v>1</v>
      </c>
      <c r="J41" s="244">
        <v>2217</v>
      </c>
      <c r="K41" s="245">
        <v>815</v>
      </c>
      <c r="L41" s="171">
        <v>345000</v>
      </c>
    </row>
    <row r="42" spans="1:12" s="2" customFormat="1" ht="15" customHeight="1" x14ac:dyDescent="0.2">
      <c r="A42" s="216">
        <v>43917</v>
      </c>
      <c r="B42" s="217" t="s">
        <v>629</v>
      </c>
      <c r="C42" s="218" t="s">
        <v>630</v>
      </c>
      <c r="D42" s="258" t="s">
        <v>368</v>
      </c>
      <c r="E42" s="208">
        <v>1</v>
      </c>
      <c r="F42" s="243">
        <v>8</v>
      </c>
      <c r="G42" s="243">
        <v>1</v>
      </c>
      <c r="H42" s="218" t="s">
        <v>369</v>
      </c>
      <c r="I42" s="82">
        <v>1</v>
      </c>
      <c r="J42" s="244">
        <v>1724</v>
      </c>
      <c r="K42" s="245">
        <v>558</v>
      </c>
      <c r="L42" s="171">
        <v>150612</v>
      </c>
    </row>
    <row r="43" spans="1:12" s="2" customFormat="1" ht="15" customHeight="1" x14ac:dyDescent="0.2">
      <c r="A43" s="216">
        <v>43920</v>
      </c>
      <c r="B43" s="217" t="s">
        <v>652</v>
      </c>
      <c r="C43" s="218" t="s">
        <v>653</v>
      </c>
      <c r="D43" s="258" t="s">
        <v>655</v>
      </c>
      <c r="E43" s="208">
        <v>13</v>
      </c>
      <c r="F43" s="243" t="s">
        <v>701</v>
      </c>
      <c r="G43" s="243"/>
      <c r="H43" s="218" t="s">
        <v>654</v>
      </c>
      <c r="I43" s="82">
        <v>1</v>
      </c>
      <c r="J43" s="244">
        <v>1329</v>
      </c>
      <c r="K43" s="245">
        <v>496</v>
      </c>
      <c r="L43" s="171">
        <v>120450</v>
      </c>
    </row>
    <row r="44" spans="1:12" s="2" customFormat="1" ht="15" customHeight="1" x14ac:dyDescent="0.2">
      <c r="A44" s="216">
        <v>43920</v>
      </c>
      <c r="B44" s="217" t="s">
        <v>660</v>
      </c>
      <c r="C44" s="218" t="s">
        <v>661</v>
      </c>
      <c r="D44" s="258" t="s">
        <v>385</v>
      </c>
      <c r="E44" s="208">
        <v>6</v>
      </c>
      <c r="F44" s="243">
        <v>3</v>
      </c>
      <c r="G44" s="243">
        <v>1</v>
      </c>
      <c r="H44" s="218" t="s">
        <v>386</v>
      </c>
      <c r="I44" s="82">
        <v>1</v>
      </c>
      <c r="J44" s="244">
        <v>1500</v>
      </c>
      <c r="K44" s="245">
        <v>615</v>
      </c>
      <c r="L44" s="171">
        <v>171315</v>
      </c>
    </row>
    <row r="45" spans="1:12" s="2" customFormat="1" ht="15" customHeight="1" x14ac:dyDescent="0.2">
      <c r="A45" s="216">
        <v>43920</v>
      </c>
      <c r="B45" s="217" t="s">
        <v>662</v>
      </c>
      <c r="C45" s="218" t="s">
        <v>663</v>
      </c>
      <c r="D45" s="258" t="s">
        <v>655</v>
      </c>
      <c r="E45" s="208">
        <v>23</v>
      </c>
      <c r="F45" s="243" t="s">
        <v>701</v>
      </c>
      <c r="G45" s="243"/>
      <c r="H45" s="218" t="s">
        <v>386</v>
      </c>
      <c r="I45" s="82">
        <v>1</v>
      </c>
      <c r="J45" s="244">
        <v>1487</v>
      </c>
      <c r="K45" s="245">
        <v>434</v>
      </c>
      <c r="L45" s="171">
        <v>155601</v>
      </c>
    </row>
    <row r="46" spans="1:12" s="2" customFormat="1" ht="15" customHeight="1" x14ac:dyDescent="0.2">
      <c r="A46" s="216">
        <v>43920</v>
      </c>
      <c r="B46" s="217" t="s">
        <v>664</v>
      </c>
      <c r="C46" s="218" t="s">
        <v>665</v>
      </c>
      <c r="D46" s="218" t="s">
        <v>415</v>
      </c>
      <c r="E46" s="208">
        <v>17</v>
      </c>
      <c r="F46" s="243">
        <v>2</v>
      </c>
      <c r="G46" s="243">
        <v>1</v>
      </c>
      <c r="H46" s="218" t="s">
        <v>386</v>
      </c>
      <c r="I46" s="82">
        <v>1</v>
      </c>
      <c r="J46" s="244">
        <v>1900</v>
      </c>
      <c r="K46" s="245">
        <v>556</v>
      </c>
      <c r="L46" s="171">
        <v>198936</v>
      </c>
    </row>
    <row r="47" spans="1:12" s="2" customFormat="1" ht="15" customHeight="1" x14ac:dyDescent="0.2">
      <c r="A47" s="216">
        <v>43920</v>
      </c>
      <c r="B47" s="217" t="s">
        <v>666</v>
      </c>
      <c r="C47" s="218" t="s">
        <v>667</v>
      </c>
      <c r="D47" s="218" t="s">
        <v>415</v>
      </c>
      <c r="E47" s="208">
        <v>21</v>
      </c>
      <c r="F47" s="243">
        <v>2</v>
      </c>
      <c r="G47" s="243">
        <v>1</v>
      </c>
      <c r="H47" s="218" t="s">
        <v>386</v>
      </c>
      <c r="I47" s="82">
        <v>1</v>
      </c>
      <c r="J47" s="244">
        <v>1600</v>
      </c>
      <c r="K47" s="245">
        <v>498</v>
      </c>
      <c r="L47" s="171">
        <v>169938</v>
      </c>
    </row>
    <row r="48" spans="1:12" s="2" customFormat="1" ht="15" customHeight="1" x14ac:dyDescent="0.2">
      <c r="A48" s="216">
        <v>43921</v>
      </c>
      <c r="B48" s="217" t="s">
        <v>675</v>
      </c>
      <c r="C48" s="218" t="s">
        <v>676</v>
      </c>
      <c r="D48" s="218" t="s">
        <v>677</v>
      </c>
      <c r="E48" s="208">
        <v>5</v>
      </c>
      <c r="F48" s="243"/>
      <c r="G48" s="243"/>
      <c r="H48" s="218" t="s">
        <v>678</v>
      </c>
      <c r="I48" s="82">
        <v>1</v>
      </c>
      <c r="J48" s="244">
        <v>1227</v>
      </c>
      <c r="K48" s="245">
        <v>165</v>
      </c>
      <c r="L48" s="171">
        <v>105196</v>
      </c>
    </row>
    <row r="49" spans="1:12" s="2" customFormat="1" ht="15" customHeight="1" x14ac:dyDescent="0.2">
      <c r="A49" s="216">
        <v>43921</v>
      </c>
      <c r="B49" s="217" t="s">
        <v>687</v>
      </c>
      <c r="C49" s="218" t="s">
        <v>688</v>
      </c>
      <c r="D49" s="218" t="s">
        <v>689</v>
      </c>
      <c r="E49" s="208">
        <v>8</v>
      </c>
      <c r="F49" s="243">
        <v>1</v>
      </c>
      <c r="G49" s="243"/>
      <c r="H49" s="218" t="s">
        <v>690</v>
      </c>
      <c r="I49" s="82">
        <v>1</v>
      </c>
      <c r="J49" s="244">
        <v>1483</v>
      </c>
      <c r="K49" s="245">
        <v>567</v>
      </c>
      <c r="L49" s="171">
        <v>135300</v>
      </c>
    </row>
    <row r="50" spans="1:12" s="2" customFormat="1" ht="15" customHeight="1" x14ac:dyDescent="0.2">
      <c r="A50" s="216">
        <v>43921</v>
      </c>
      <c r="B50" s="217" t="s">
        <v>691</v>
      </c>
      <c r="C50" s="218" t="s">
        <v>692</v>
      </c>
      <c r="D50" s="218" t="s">
        <v>385</v>
      </c>
      <c r="E50" s="208">
        <v>1</v>
      </c>
      <c r="F50" s="243">
        <v>1</v>
      </c>
      <c r="G50" s="243">
        <v>6</v>
      </c>
      <c r="H50" s="218" t="s">
        <v>369</v>
      </c>
      <c r="I50" s="82">
        <v>1</v>
      </c>
      <c r="J50" s="244">
        <v>1806</v>
      </c>
      <c r="K50" s="245">
        <v>575</v>
      </c>
      <c r="L50" s="171">
        <v>157146</v>
      </c>
    </row>
    <row r="51" spans="1:12" s="2" customFormat="1" ht="15" customHeight="1" x14ac:dyDescent="0.2">
      <c r="A51" s="216">
        <v>43921</v>
      </c>
      <c r="B51" s="217" t="s">
        <v>693</v>
      </c>
      <c r="C51" s="218" t="s">
        <v>694</v>
      </c>
      <c r="D51" s="218" t="s">
        <v>402</v>
      </c>
      <c r="E51" s="208">
        <v>4</v>
      </c>
      <c r="F51" s="243">
        <v>12</v>
      </c>
      <c r="G51" s="243">
        <v>23</v>
      </c>
      <c r="H51" s="218" t="s">
        <v>123</v>
      </c>
      <c r="I51" s="82">
        <v>1</v>
      </c>
      <c r="J51" s="244">
        <v>1509</v>
      </c>
      <c r="K51" s="245">
        <v>477</v>
      </c>
      <c r="L51" s="171">
        <v>131142</v>
      </c>
    </row>
    <row r="52" spans="1:12" s="2" customFormat="1" ht="15" customHeight="1" x14ac:dyDescent="0.2">
      <c r="A52" s="216">
        <v>43921</v>
      </c>
      <c r="B52" s="217" t="s">
        <v>695</v>
      </c>
      <c r="C52" s="218" t="s">
        <v>696</v>
      </c>
      <c r="D52" s="218" t="s">
        <v>121</v>
      </c>
      <c r="E52" s="208" t="s">
        <v>122</v>
      </c>
      <c r="F52" s="243">
        <v>5</v>
      </c>
      <c r="G52" s="243">
        <v>8</v>
      </c>
      <c r="H52" s="218" t="s">
        <v>123</v>
      </c>
      <c r="I52" s="82">
        <v>1</v>
      </c>
      <c r="J52" s="244">
        <v>1349</v>
      </c>
      <c r="K52" s="245">
        <v>419</v>
      </c>
      <c r="L52" s="171">
        <v>116688</v>
      </c>
    </row>
    <row r="53" spans="1:12" s="2" customFormat="1" ht="15" customHeight="1" x14ac:dyDescent="0.2">
      <c r="A53" s="216">
        <v>43921</v>
      </c>
      <c r="B53" s="217" t="s">
        <v>697</v>
      </c>
      <c r="C53" s="218" t="s">
        <v>698</v>
      </c>
      <c r="D53" s="218" t="s">
        <v>402</v>
      </c>
      <c r="E53" s="208">
        <v>4</v>
      </c>
      <c r="F53" s="243">
        <v>12</v>
      </c>
      <c r="G53" s="243">
        <v>28</v>
      </c>
      <c r="H53" s="218" t="s">
        <v>123</v>
      </c>
      <c r="I53" s="82">
        <v>1</v>
      </c>
      <c r="J53" s="244">
        <v>1510</v>
      </c>
      <c r="K53" s="245">
        <v>513</v>
      </c>
      <c r="L53" s="171">
        <v>133452</v>
      </c>
    </row>
    <row r="54" spans="1:12" s="2" customFormat="1" ht="15" customHeight="1" x14ac:dyDescent="0.2">
      <c r="A54" s="216">
        <v>43921</v>
      </c>
      <c r="B54" s="217" t="s">
        <v>699</v>
      </c>
      <c r="C54" s="218" t="s">
        <v>700</v>
      </c>
      <c r="D54" s="218" t="s">
        <v>402</v>
      </c>
      <c r="E54" s="208">
        <v>4</v>
      </c>
      <c r="F54" s="243">
        <v>12</v>
      </c>
      <c r="G54" s="243">
        <v>21</v>
      </c>
      <c r="H54" s="218" t="s">
        <v>123</v>
      </c>
      <c r="I54" s="82">
        <v>1</v>
      </c>
      <c r="J54" s="244">
        <v>1349</v>
      </c>
      <c r="K54" s="245">
        <v>434</v>
      </c>
      <c r="L54" s="171">
        <v>117678</v>
      </c>
    </row>
    <row r="55" spans="1:12" s="2" customFormat="1" ht="15" customHeight="1" x14ac:dyDescent="0.2">
      <c r="A55" s="216">
        <v>43921</v>
      </c>
      <c r="B55" s="217" t="s">
        <v>702</v>
      </c>
      <c r="C55" s="218" t="s">
        <v>703</v>
      </c>
      <c r="D55" s="218" t="s">
        <v>704</v>
      </c>
      <c r="E55" s="208" t="s">
        <v>706</v>
      </c>
      <c r="F55" s="243"/>
      <c r="G55" s="243"/>
      <c r="H55" s="218" t="s">
        <v>705</v>
      </c>
      <c r="I55" s="82">
        <v>1</v>
      </c>
      <c r="J55" s="244">
        <v>1530</v>
      </c>
      <c r="K55" s="245">
        <v>48</v>
      </c>
      <c r="L55" s="171">
        <v>200000</v>
      </c>
    </row>
    <row r="56" spans="1:12" s="2" customFormat="1" ht="15" customHeight="1" x14ac:dyDescent="0.2">
      <c r="A56" s="173"/>
      <c r="B56" s="41"/>
      <c r="C56" s="42"/>
      <c r="D56" s="43"/>
      <c r="E56" s="42"/>
      <c r="F56" s="44"/>
      <c r="G56" s="45"/>
      <c r="H56" s="32" t="s">
        <v>13</v>
      </c>
      <c r="I56" s="69">
        <f>SUM(I3:I55)</f>
        <v>53</v>
      </c>
      <c r="J56" s="22">
        <f>SUM(J3:J55)</f>
        <v>93163</v>
      </c>
      <c r="K56" s="103">
        <f>SUM(K3:K55)</f>
        <v>28798</v>
      </c>
      <c r="L56" s="174">
        <f>SUM(L3:L55)</f>
        <v>8881946</v>
      </c>
    </row>
    <row r="57" spans="1:12" s="2" customFormat="1" ht="15" customHeight="1" x14ac:dyDescent="0.25">
      <c r="A57" s="320" t="s">
        <v>45</v>
      </c>
      <c r="B57" s="321"/>
      <c r="C57" s="321"/>
      <c r="D57" s="35"/>
      <c r="E57" s="36"/>
      <c r="F57" s="36"/>
      <c r="G57" s="36"/>
      <c r="H57" s="37"/>
      <c r="I57" s="38"/>
      <c r="J57" s="39"/>
      <c r="K57" s="100"/>
      <c r="L57" s="251"/>
    </row>
    <row r="58" spans="1:12" s="2" customFormat="1" ht="15" customHeight="1" x14ac:dyDescent="0.2">
      <c r="A58" s="168" t="s">
        <v>0</v>
      </c>
      <c r="B58" s="65" t="s">
        <v>17</v>
      </c>
      <c r="C58" s="101" t="s">
        <v>2</v>
      </c>
      <c r="D58" s="101" t="s">
        <v>3</v>
      </c>
      <c r="E58" s="66" t="s">
        <v>20</v>
      </c>
      <c r="F58" s="66" t="s">
        <v>18</v>
      </c>
      <c r="G58" s="66" t="s">
        <v>5</v>
      </c>
      <c r="H58" s="101" t="s">
        <v>19</v>
      </c>
      <c r="I58" s="131" t="s">
        <v>40</v>
      </c>
      <c r="J58" s="125" t="s">
        <v>29</v>
      </c>
      <c r="K58" s="126" t="s">
        <v>30</v>
      </c>
      <c r="L58" s="169" t="s">
        <v>6</v>
      </c>
    </row>
    <row r="59" spans="1:12" s="2" customFormat="1" ht="15" customHeight="1" x14ac:dyDescent="0.2">
      <c r="A59" s="172"/>
      <c r="B59" s="71"/>
      <c r="C59" s="72"/>
      <c r="D59" s="72"/>
      <c r="E59" s="73"/>
      <c r="F59" s="213"/>
      <c r="G59" s="72"/>
      <c r="H59" s="72"/>
      <c r="I59" s="84"/>
      <c r="J59" s="75"/>
      <c r="K59" s="102"/>
      <c r="L59" s="210"/>
    </row>
    <row r="60" spans="1:12" s="2" customFormat="1" ht="15" customHeight="1" x14ac:dyDescent="0.2">
      <c r="A60" s="172"/>
      <c r="B60" s="71"/>
      <c r="C60" s="255"/>
      <c r="D60" s="72"/>
      <c r="E60" s="73"/>
      <c r="F60" s="213"/>
      <c r="G60" s="72"/>
      <c r="H60" s="72"/>
      <c r="I60" s="84"/>
      <c r="J60" s="75"/>
      <c r="K60" s="102"/>
      <c r="L60" s="210"/>
    </row>
    <row r="61" spans="1:12" s="2" customFormat="1" ht="15" customHeight="1" x14ac:dyDescent="0.2">
      <c r="A61" s="173"/>
      <c r="B61" s="41"/>
      <c r="C61" s="42"/>
      <c r="D61" s="43"/>
      <c r="E61" s="42"/>
      <c r="F61" s="44"/>
      <c r="G61" s="45"/>
      <c r="H61" s="32" t="s">
        <v>13</v>
      </c>
      <c r="I61" s="69">
        <f>SUM(I59:I60)</f>
        <v>0</v>
      </c>
      <c r="J61" s="33">
        <f>SUM(J59:J60)</f>
        <v>0</v>
      </c>
      <c r="K61" s="103">
        <f>SUM(K59:K60)</f>
        <v>0</v>
      </c>
      <c r="L61" s="174">
        <f>SUM(L59:L60)</f>
        <v>0</v>
      </c>
    </row>
    <row r="62" spans="1:12" s="2" customFormat="1" ht="15" customHeight="1" x14ac:dyDescent="0.2">
      <c r="A62" s="223"/>
      <c r="B62" s="224"/>
      <c r="C62" s="225"/>
      <c r="D62" s="226"/>
      <c r="E62" s="225"/>
      <c r="F62" s="227"/>
      <c r="G62" s="225"/>
      <c r="H62" s="228" t="s">
        <v>47</v>
      </c>
      <c r="I62" s="229">
        <f>SUM(I56,I61)</f>
        <v>53</v>
      </c>
      <c r="J62" s="230">
        <f>SUM(J56,J61)</f>
        <v>93163</v>
      </c>
      <c r="K62" s="231">
        <f>SUM(K56,K61)</f>
        <v>28798</v>
      </c>
      <c r="L62" s="232">
        <f>SUM(L56,L61)</f>
        <v>8881946</v>
      </c>
    </row>
    <row r="63" spans="1:12" s="2" customFormat="1" ht="15" customHeight="1" x14ac:dyDescent="0.25">
      <c r="A63" s="317" t="s">
        <v>33</v>
      </c>
      <c r="B63" s="318"/>
      <c r="C63" s="318"/>
      <c r="D63" s="35"/>
      <c r="E63" s="36"/>
      <c r="F63" s="36"/>
      <c r="G63" s="36"/>
      <c r="H63" s="37"/>
      <c r="I63" s="38"/>
      <c r="J63" s="35"/>
      <c r="K63" s="100"/>
      <c r="L63" s="175"/>
    </row>
    <row r="64" spans="1:12" s="2" customFormat="1" ht="15" customHeight="1" x14ac:dyDescent="0.2">
      <c r="A64" s="176" t="s">
        <v>0</v>
      </c>
      <c r="B64" s="67" t="s">
        <v>1</v>
      </c>
      <c r="C64" s="104" t="s">
        <v>2</v>
      </c>
      <c r="D64" s="104" t="s">
        <v>3</v>
      </c>
      <c r="E64" s="68" t="s">
        <v>20</v>
      </c>
      <c r="F64" s="68" t="s">
        <v>4</v>
      </c>
      <c r="G64" s="68" t="s">
        <v>5</v>
      </c>
      <c r="H64" s="104" t="s">
        <v>19</v>
      </c>
      <c r="I64" s="132" t="s">
        <v>40</v>
      </c>
      <c r="J64" s="127" t="s">
        <v>29</v>
      </c>
      <c r="K64" s="104" t="s">
        <v>30</v>
      </c>
      <c r="L64" s="177" t="s">
        <v>6</v>
      </c>
    </row>
    <row r="65" spans="1:21" s="2" customFormat="1" ht="15" customHeight="1" x14ac:dyDescent="0.2">
      <c r="A65" s="172"/>
      <c r="B65" s="71"/>
      <c r="C65" s="72"/>
      <c r="D65" s="73"/>
      <c r="E65" s="121"/>
      <c r="F65" s="121"/>
      <c r="G65" s="121"/>
      <c r="H65" s="73"/>
      <c r="I65" s="196"/>
      <c r="J65" s="198"/>
      <c r="K65" s="196"/>
      <c r="L65" s="197"/>
    </row>
    <row r="66" spans="1:21" s="2" customFormat="1" ht="15" customHeight="1" x14ac:dyDescent="0.2">
      <c r="A66" s="172"/>
      <c r="B66" s="71"/>
      <c r="C66" s="72"/>
      <c r="D66" s="73"/>
      <c r="E66" s="121"/>
      <c r="F66" s="121"/>
      <c r="G66" s="121"/>
      <c r="H66" s="73"/>
      <c r="I66" s="196"/>
      <c r="J66" s="198"/>
      <c r="K66" s="196"/>
      <c r="L66" s="197"/>
    </row>
    <row r="67" spans="1:21" s="2" customFormat="1" ht="15" customHeight="1" x14ac:dyDescent="0.2">
      <c r="A67" s="178"/>
      <c r="B67" s="108"/>
      <c r="C67" s="109"/>
      <c r="D67" s="110"/>
      <c r="E67" s="111"/>
      <c r="F67" s="111"/>
      <c r="G67" s="112"/>
      <c r="H67" s="34" t="s">
        <v>13</v>
      </c>
      <c r="I67" s="70">
        <f>SUM(I65:I66)</f>
        <v>0</v>
      </c>
      <c r="J67" s="199">
        <f>SUM(J65:J66)</f>
        <v>0</v>
      </c>
      <c r="K67" s="113">
        <f>SUM(K65:K66)</f>
        <v>0</v>
      </c>
      <c r="L67" s="179">
        <f>SUM(L65:L66)</f>
        <v>0</v>
      </c>
    </row>
    <row r="68" spans="1:21" s="2" customFormat="1" ht="15" customHeight="1" x14ac:dyDescent="0.25">
      <c r="A68" s="317" t="s">
        <v>34</v>
      </c>
      <c r="B68" s="319"/>
      <c r="C68" s="319"/>
      <c r="D68" s="35"/>
      <c r="E68" s="36"/>
      <c r="F68" s="36"/>
      <c r="G68" s="36"/>
      <c r="H68" s="37"/>
      <c r="I68" s="38"/>
      <c r="J68" s="35"/>
      <c r="K68" s="100"/>
      <c r="L68" s="175"/>
      <c r="M68" s="1"/>
      <c r="N68" s="1"/>
      <c r="O68" s="1"/>
      <c r="P68" s="1"/>
      <c r="Q68" s="1"/>
      <c r="R68" s="1"/>
      <c r="S68" s="1"/>
      <c r="T68" s="1"/>
      <c r="U68" s="1"/>
    </row>
    <row r="69" spans="1:21" s="2" customFormat="1" ht="15" customHeight="1" x14ac:dyDescent="0.2">
      <c r="A69" s="176" t="s">
        <v>0</v>
      </c>
      <c r="B69" s="67" t="s">
        <v>1</v>
      </c>
      <c r="C69" s="104" t="s">
        <v>2</v>
      </c>
      <c r="D69" s="104" t="s">
        <v>3</v>
      </c>
      <c r="E69" s="68" t="s">
        <v>20</v>
      </c>
      <c r="F69" s="68" t="s">
        <v>4</v>
      </c>
      <c r="G69" s="68" t="s">
        <v>5</v>
      </c>
      <c r="H69" s="104" t="s">
        <v>19</v>
      </c>
      <c r="I69" s="132" t="s">
        <v>40</v>
      </c>
      <c r="J69" s="104" t="s">
        <v>29</v>
      </c>
      <c r="K69" s="128" t="s">
        <v>30</v>
      </c>
      <c r="L69" s="177" t="s">
        <v>6</v>
      </c>
    </row>
    <row r="70" spans="1:21" s="2" customFormat="1" ht="15" customHeight="1" x14ac:dyDescent="0.2">
      <c r="A70" s="170">
        <v>43906</v>
      </c>
      <c r="B70" s="79" t="s">
        <v>431</v>
      </c>
      <c r="C70" s="73" t="s">
        <v>432</v>
      </c>
      <c r="D70" s="73" t="s">
        <v>433</v>
      </c>
      <c r="E70" s="73">
        <v>12</v>
      </c>
      <c r="F70" s="73">
        <v>1</v>
      </c>
      <c r="G70" s="73">
        <v>1</v>
      </c>
      <c r="H70" s="73" t="s">
        <v>123</v>
      </c>
      <c r="I70" s="74">
        <v>4</v>
      </c>
      <c r="J70" s="81">
        <v>6094</v>
      </c>
      <c r="K70" s="105">
        <v>1814</v>
      </c>
      <c r="L70" s="210">
        <v>521928</v>
      </c>
    </row>
    <row r="71" spans="1:21" s="2" customFormat="1" ht="15" customHeight="1" x14ac:dyDescent="0.2">
      <c r="A71" s="170">
        <v>43906</v>
      </c>
      <c r="B71" s="79" t="s">
        <v>434</v>
      </c>
      <c r="C71" s="73" t="s">
        <v>435</v>
      </c>
      <c r="D71" s="73" t="s">
        <v>433</v>
      </c>
      <c r="E71" s="73">
        <v>12</v>
      </c>
      <c r="F71" s="73">
        <v>1</v>
      </c>
      <c r="G71" s="73">
        <v>1</v>
      </c>
      <c r="H71" s="73" t="s">
        <v>123</v>
      </c>
      <c r="I71" s="74">
        <v>4</v>
      </c>
      <c r="J71" s="81">
        <v>6094</v>
      </c>
      <c r="K71" s="105">
        <v>1814</v>
      </c>
      <c r="L71" s="210">
        <v>521928</v>
      </c>
    </row>
    <row r="72" spans="1:21" s="2" customFormat="1" ht="15" customHeight="1" x14ac:dyDescent="0.2">
      <c r="A72" s="180"/>
      <c r="B72" s="86"/>
      <c r="C72" s="47"/>
      <c r="D72" s="48"/>
      <c r="E72" s="47"/>
      <c r="F72" s="47"/>
      <c r="G72" s="47"/>
      <c r="H72" s="21" t="s">
        <v>13</v>
      </c>
      <c r="I72" s="87">
        <f>SUM(I70:I71)</f>
        <v>8</v>
      </c>
      <c r="J72" s="22">
        <f>SUM(J70:J71)</f>
        <v>12188</v>
      </c>
      <c r="K72" s="106">
        <f>SUM(K70:K71)</f>
        <v>3628</v>
      </c>
      <c r="L72" s="174">
        <f>SUM(L70:L71)</f>
        <v>1043856</v>
      </c>
    </row>
    <row r="73" spans="1:21" s="2" customFormat="1" ht="15" customHeight="1" x14ac:dyDescent="0.25">
      <c r="A73" s="317" t="s">
        <v>35</v>
      </c>
      <c r="B73" s="319"/>
      <c r="C73" s="319"/>
      <c r="D73" s="35"/>
      <c r="E73" s="36"/>
      <c r="F73" s="36"/>
      <c r="G73" s="36"/>
      <c r="H73" s="37"/>
      <c r="I73" s="38"/>
      <c r="J73" s="35"/>
      <c r="K73" s="100"/>
      <c r="L73" s="175"/>
    </row>
    <row r="74" spans="1:21" s="2" customFormat="1" ht="15" customHeight="1" x14ac:dyDescent="0.2">
      <c r="A74" s="176" t="s">
        <v>0</v>
      </c>
      <c r="B74" s="67" t="s">
        <v>1</v>
      </c>
      <c r="C74" s="104" t="s">
        <v>2</v>
      </c>
      <c r="D74" s="104" t="s">
        <v>3</v>
      </c>
      <c r="E74" s="68" t="s">
        <v>20</v>
      </c>
      <c r="F74" s="68" t="s">
        <v>4</v>
      </c>
      <c r="G74" s="68" t="s">
        <v>5</v>
      </c>
      <c r="H74" s="104" t="s">
        <v>19</v>
      </c>
      <c r="I74" s="132" t="s">
        <v>40</v>
      </c>
      <c r="J74" s="104" t="s">
        <v>29</v>
      </c>
      <c r="K74" s="128" t="s">
        <v>30</v>
      </c>
      <c r="L74" s="177" t="s">
        <v>6</v>
      </c>
    </row>
    <row r="75" spans="1:21" s="2" customFormat="1" ht="15" customHeight="1" x14ac:dyDescent="0.2">
      <c r="A75" s="170"/>
      <c r="B75" s="79"/>
      <c r="C75" s="73"/>
      <c r="D75" s="73"/>
      <c r="E75" s="73"/>
      <c r="F75" s="73"/>
      <c r="G75" s="73"/>
      <c r="H75" s="73"/>
      <c r="I75" s="74"/>
      <c r="J75" s="81"/>
      <c r="K75" s="105"/>
      <c r="L75" s="210"/>
    </row>
    <row r="76" spans="1:21" s="2" customFormat="1" ht="15" customHeight="1" x14ac:dyDescent="0.2">
      <c r="A76" s="170"/>
      <c r="B76" s="79"/>
      <c r="C76" s="73"/>
      <c r="D76" s="73"/>
      <c r="E76" s="73"/>
      <c r="F76" s="73"/>
      <c r="G76" s="73"/>
      <c r="H76" s="73"/>
      <c r="I76" s="74"/>
      <c r="J76" s="81"/>
      <c r="K76" s="105"/>
      <c r="L76" s="210"/>
    </row>
    <row r="77" spans="1:21" s="2" customFormat="1" ht="15" customHeight="1" x14ac:dyDescent="0.2">
      <c r="A77" s="180"/>
      <c r="B77" s="86"/>
      <c r="C77" s="47"/>
      <c r="D77" s="48"/>
      <c r="E77" s="47"/>
      <c r="F77" s="47"/>
      <c r="G77" s="47"/>
      <c r="H77" s="21" t="s">
        <v>13</v>
      </c>
      <c r="I77" s="87">
        <f>SUM(I75:I76)</f>
        <v>0</v>
      </c>
      <c r="J77" s="22">
        <f>SUM(J75:J76)</f>
        <v>0</v>
      </c>
      <c r="K77" s="106">
        <f>SUM(K75:K76)</f>
        <v>0</v>
      </c>
      <c r="L77" s="174">
        <f>SUM(L75:L76)</f>
        <v>0</v>
      </c>
    </row>
    <row r="78" spans="1:21" s="2" customFormat="1" ht="15" customHeight="1" x14ac:dyDescent="0.25">
      <c r="A78" s="317" t="s">
        <v>23</v>
      </c>
      <c r="B78" s="318"/>
      <c r="C78" s="318"/>
      <c r="D78" s="40"/>
      <c r="E78" s="36"/>
      <c r="F78" s="36"/>
      <c r="G78" s="36"/>
      <c r="H78" s="37"/>
      <c r="I78" s="38"/>
      <c r="J78" s="35"/>
      <c r="K78" s="100"/>
      <c r="L78" s="175"/>
    </row>
    <row r="79" spans="1:21" s="2" customFormat="1" ht="15" customHeight="1" x14ac:dyDescent="0.2">
      <c r="A79" s="176" t="s">
        <v>0</v>
      </c>
      <c r="B79" s="67" t="s">
        <v>1</v>
      </c>
      <c r="C79" s="104" t="s">
        <v>2</v>
      </c>
      <c r="D79" s="104" t="s">
        <v>3</v>
      </c>
      <c r="E79" s="68" t="s">
        <v>20</v>
      </c>
      <c r="F79" s="68" t="s">
        <v>4</v>
      </c>
      <c r="G79" s="68" t="s">
        <v>5</v>
      </c>
      <c r="H79" s="104" t="s">
        <v>19</v>
      </c>
      <c r="I79" s="132" t="s">
        <v>40</v>
      </c>
      <c r="J79" s="104" t="s">
        <v>29</v>
      </c>
      <c r="K79" s="129" t="s">
        <v>30</v>
      </c>
      <c r="L79" s="181" t="s">
        <v>6</v>
      </c>
    </row>
    <row r="80" spans="1:21" s="2" customFormat="1" ht="15" customHeight="1" x14ac:dyDescent="0.2">
      <c r="A80" s="170">
        <v>43892</v>
      </c>
      <c r="B80" s="79" t="s">
        <v>80</v>
      </c>
      <c r="C80" s="73" t="s">
        <v>81</v>
      </c>
      <c r="D80" s="73" t="s">
        <v>55</v>
      </c>
      <c r="E80" s="73"/>
      <c r="F80" s="208"/>
      <c r="G80" s="73"/>
      <c r="H80" s="73" t="s">
        <v>82</v>
      </c>
      <c r="I80" s="82">
        <v>1</v>
      </c>
      <c r="J80" s="246">
        <v>0</v>
      </c>
      <c r="K80" s="120">
        <v>0</v>
      </c>
      <c r="L80" s="171">
        <v>6829</v>
      </c>
    </row>
    <row r="81" spans="1:12" s="2" customFormat="1" ht="15" customHeight="1" x14ac:dyDescent="0.2">
      <c r="A81" s="170">
        <v>43894</v>
      </c>
      <c r="B81" s="79" t="s">
        <v>132</v>
      </c>
      <c r="C81" s="73" t="s">
        <v>133</v>
      </c>
      <c r="D81" s="73" t="s">
        <v>134</v>
      </c>
      <c r="E81" s="73"/>
      <c r="F81" s="208"/>
      <c r="G81" s="73"/>
      <c r="H81" s="73" t="s">
        <v>135</v>
      </c>
      <c r="I81" s="82">
        <v>1</v>
      </c>
      <c r="J81" s="246">
        <v>0</v>
      </c>
      <c r="K81" s="120">
        <v>0</v>
      </c>
      <c r="L81" s="171">
        <v>4000</v>
      </c>
    </row>
    <row r="82" spans="1:12" s="2" customFormat="1" ht="15" customHeight="1" x14ac:dyDescent="0.2">
      <c r="A82" s="172">
        <v>43894</v>
      </c>
      <c r="B82" s="71" t="s">
        <v>136</v>
      </c>
      <c r="C82" s="72" t="s">
        <v>137</v>
      </c>
      <c r="D82" s="72" t="s">
        <v>138</v>
      </c>
      <c r="E82" s="208"/>
      <c r="F82" s="209"/>
      <c r="G82" s="209"/>
      <c r="H82" s="218" t="s">
        <v>139</v>
      </c>
      <c r="I82" s="84">
        <v>1</v>
      </c>
      <c r="J82" s="75">
        <v>0</v>
      </c>
      <c r="K82" s="102">
        <v>0</v>
      </c>
      <c r="L82" s="171">
        <v>2000</v>
      </c>
    </row>
    <row r="83" spans="1:12" s="2" customFormat="1" ht="15" customHeight="1" x14ac:dyDescent="0.2">
      <c r="A83" s="172">
        <v>43895</v>
      </c>
      <c r="B83" s="71" t="s">
        <v>164</v>
      </c>
      <c r="C83" s="72" t="s">
        <v>165</v>
      </c>
      <c r="D83" s="72"/>
      <c r="E83" s="208"/>
      <c r="F83" s="209"/>
      <c r="G83" s="209"/>
      <c r="H83" s="218" t="s">
        <v>166</v>
      </c>
      <c r="I83" s="84">
        <v>1</v>
      </c>
      <c r="J83" s="75">
        <v>0</v>
      </c>
      <c r="K83" s="102">
        <v>0</v>
      </c>
      <c r="L83" s="171">
        <v>800</v>
      </c>
    </row>
    <row r="84" spans="1:12" s="2" customFormat="1" ht="15" customHeight="1" x14ac:dyDescent="0.2">
      <c r="A84" s="172">
        <v>43896</v>
      </c>
      <c r="B84" s="71" t="s">
        <v>182</v>
      </c>
      <c r="C84" s="72" t="s">
        <v>183</v>
      </c>
      <c r="D84" s="72" t="s">
        <v>184</v>
      </c>
      <c r="E84" s="208"/>
      <c r="F84" s="209"/>
      <c r="G84" s="209"/>
      <c r="H84" s="218" t="s">
        <v>185</v>
      </c>
      <c r="I84" s="84">
        <v>1</v>
      </c>
      <c r="J84" s="214">
        <v>0</v>
      </c>
      <c r="K84" s="102">
        <v>0</v>
      </c>
      <c r="L84" s="171">
        <v>8800</v>
      </c>
    </row>
    <row r="85" spans="1:12" s="2" customFormat="1" ht="15" customHeight="1" x14ac:dyDescent="0.2">
      <c r="A85" s="172">
        <v>43896</v>
      </c>
      <c r="B85" s="71" t="s">
        <v>186</v>
      </c>
      <c r="C85" s="72" t="s">
        <v>187</v>
      </c>
      <c r="D85" s="72" t="s">
        <v>188</v>
      </c>
      <c r="E85" s="208"/>
      <c r="F85" s="209"/>
      <c r="G85" s="209"/>
      <c r="H85" s="218" t="s">
        <v>189</v>
      </c>
      <c r="I85" s="84">
        <v>1</v>
      </c>
      <c r="J85" s="214">
        <v>0</v>
      </c>
      <c r="K85" s="102">
        <v>0</v>
      </c>
      <c r="L85" s="171">
        <v>10000</v>
      </c>
    </row>
    <row r="86" spans="1:12" s="2" customFormat="1" ht="15" customHeight="1" x14ac:dyDescent="0.2">
      <c r="A86" s="170">
        <v>43896</v>
      </c>
      <c r="B86" s="79" t="s">
        <v>190</v>
      </c>
      <c r="C86" s="73" t="s">
        <v>191</v>
      </c>
      <c r="D86" s="73" t="s">
        <v>55</v>
      </c>
      <c r="E86" s="73"/>
      <c r="F86" s="208"/>
      <c r="G86" s="73"/>
      <c r="H86" s="73" t="s">
        <v>192</v>
      </c>
      <c r="I86" s="82">
        <v>1</v>
      </c>
      <c r="J86" s="246">
        <v>0</v>
      </c>
      <c r="K86" s="120">
        <v>0</v>
      </c>
      <c r="L86" s="171">
        <v>2000</v>
      </c>
    </row>
    <row r="87" spans="1:12" s="2" customFormat="1" ht="15" customHeight="1" x14ac:dyDescent="0.2">
      <c r="A87" s="170">
        <v>43896</v>
      </c>
      <c r="B87" s="79" t="s">
        <v>193</v>
      </c>
      <c r="C87" s="73" t="s">
        <v>194</v>
      </c>
      <c r="D87" s="73"/>
      <c r="E87" s="73"/>
      <c r="F87" s="208"/>
      <c r="G87" s="73"/>
      <c r="H87" s="73" t="s">
        <v>195</v>
      </c>
      <c r="I87" s="82">
        <v>1</v>
      </c>
      <c r="J87" s="246">
        <v>0</v>
      </c>
      <c r="K87" s="120">
        <v>0</v>
      </c>
      <c r="L87" s="171">
        <v>5077</v>
      </c>
    </row>
    <row r="88" spans="1:12" s="2" customFormat="1" ht="15" customHeight="1" x14ac:dyDescent="0.2">
      <c r="A88" s="172">
        <v>43896</v>
      </c>
      <c r="B88" s="71" t="s">
        <v>196</v>
      </c>
      <c r="C88" s="72" t="s">
        <v>197</v>
      </c>
      <c r="D88" s="72" t="s">
        <v>198</v>
      </c>
      <c r="E88" s="208"/>
      <c r="F88" s="209"/>
      <c r="G88" s="209"/>
      <c r="H88" s="218" t="s">
        <v>199</v>
      </c>
      <c r="I88" s="84">
        <v>1</v>
      </c>
      <c r="J88" s="214">
        <v>2000</v>
      </c>
      <c r="K88" s="102">
        <v>400</v>
      </c>
      <c r="L88" s="210">
        <v>20000</v>
      </c>
    </row>
    <row r="89" spans="1:12" s="2" customFormat="1" ht="15" customHeight="1" x14ac:dyDescent="0.2">
      <c r="A89" s="170">
        <v>43899</v>
      </c>
      <c r="B89" s="79" t="s">
        <v>248</v>
      </c>
      <c r="C89" s="73" t="s">
        <v>249</v>
      </c>
      <c r="D89" s="73" t="s">
        <v>250</v>
      </c>
      <c r="E89" s="73"/>
      <c r="F89" s="208"/>
      <c r="G89" s="73"/>
      <c r="H89" s="73" t="s">
        <v>251</v>
      </c>
      <c r="I89" s="82">
        <v>1</v>
      </c>
      <c r="J89" s="246">
        <v>1492</v>
      </c>
      <c r="K89" s="120">
        <v>150</v>
      </c>
      <c r="L89" s="171">
        <v>25000</v>
      </c>
    </row>
    <row r="90" spans="1:12" s="2" customFormat="1" ht="15" customHeight="1" x14ac:dyDescent="0.2">
      <c r="A90" s="216">
        <v>43899</v>
      </c>
      <c r="B90" s="217" t="s">
        <v>252</v>
      </c>
      <c r="C90" s="218" t="s">
        <v>253</v>
      </c>
      <c r="D90" s="218" t="s">
        <v>254</v>
      </c>
      <c r="E90" s="73"/>
      <c r="F90" s="243"/>
      <c r="G90" s="243"/>
      <c r="H90" s="218" t="s">
        <v>255</v>
      </c>
      <c r="I90" s="82">
        <v>1</v>
      </c>
      <c r="J90" s="244">
        <v>0</v>
      </c>
      <c r="K90" s="245">
        <v>0</v>
      </c>
      <c r="L90" s="171">
        <v>46505</v>
      </c>
    </row>
    <row r="91" spans="1:12" s="2" customFormat="1" ht="15" customHeight="1" x14ac:dyDescent="0.2">
      <c r="A91" s="172">
        <v>43900</v>
      </c>
      <c r="B91" s="71" t="s">
        <v>261</v>
      </c>
      <c r="C91" s="72" t="s">
        <v>262</v>
      </c>
      <c r="D91" s="72" t="s">
        <v>263</v>
      </c>
      <c r="E91" s="208"/>
      <c r="F91" s="213"/>
      <c r="G91" s="72"/>
      <c r="H91" s="218" t="s">
        <v>264</v>
      </c>
      <c r="I91" s="84">
        <v>1</v>
      </c>
      <c r="J91" s="75">
        <v>0</v>
      </c>
      <c r="K91" s="102">
        <v>0</v>
      </c>
      <c r="L91" s="171">
        <v>3000</v>
      </c>
    </row>
    <row r="92" spans="1:12" s="2" customFormat="1" ht="15" customHeight="1" x14ac:dyDescent="0.2">
      <c r="A92" s="216">
        <v>43900</v>
      </c>
      <c r="B92" s="71" t="s">
        <v>265</v>
      </c>
      <c r="C92" s="72" t="s">
        <v>266</v>
      </c>
      <c r="D92" s="72" t="s">
        <v>267</v>
      </c>
      <c r="E92" s="208"/>
      <c r="F92" s="133"/>
      <c r="G92" s="72"/>
      <c r="H92" s="218" t="s">
        <v>264</v>
      </c>
      <c r="I92" s="84">
        <v>1</v>
      </c>
      <c r="J92" s="214">
        <v>0</v>
      </c>
      <c r="K92" s="102">
        <v>0</v>
      </c>
      <c r="L92" s="171">
        <v>2500</v>
      </c>
    </row>
    <row r="93" spans="1:12" s="2" customFormat="1" ht="15" customHeight="1" x14ac:dyDescent="0.2">
      <c r="A93" s="170">
        <v>43900</v>
      </c>
      <c r="B93" s="79" t="s">
        <v>268</v>
      </c>
      <c r="C93" s="73" t="s">
        <v>269</v>
      </c>
      <c r="D93" s="73" t="s">
        <v>202</v>
      </c>
      <c r="E93" s="73"/>
      <c r="F93" s="208"/>
      <c r="G93" s="73"/>
      <c r="H93" s="73" t="s">
        <v>270</v>
      </c>
      <c r="I93" s="82">
        <v>1</v>
      </c>
      <c r="J93" s="246">
        <v>0</v>
      </c>
      <c r="K93" s="120">
        <v>0</v>
      </c>
      <c r="L93" s="210">
        <v>8000</v>
      </c>
    </row>
    <row r="94" spans="1:12" s="2" customFormat="1" ht="15" customHeight="1" x14ac:dyDescent="0.2">
      <c r="A94" s="170">
        <v>43901</v>
      </c>
      <c r="B94" s="79" t="s">
        <v>275</v>
      </c>
      <c r="C94" s="73" t="s">
        <v>276</v>
      </c>
      <c r="D94" s="73" t="s">
        <v>277</v>
      </c>
      <c r="E94" s="73"/>
      <c r="F94" s="208"/>
      <c r="G94" s="73"/>
      <c r="H94" s="73" t="s">
        <v>278</v>
      </c>
      <c r="I94" s="82">
        <v>1</v>
      </c>
      <c r="J94" s="246">
        <v>0</v>
      </c>
      <c r="K94" s="120">
        <v>0</v>
      </c>
      <c r="L94" s="171">
        <v>10446</v>
      </c>
    </row>
    <row r="95" spans="1:12" s="2" customFormat="1" ht="15" customHeight="1" x14ac:dyDescent="0.2">
      <c r="A95" s="172">
        <v>43901</v>
      </c>
      <c r="B95" s="71" t="s">
        <v>279</v>
      </c>
      <c r="C95" s="72" t="s">
        <v>280</v>
      </c>
      <c r="D95" s="72" t="s">
        <v>281</v>
      </c>
      <c r="E95" s="208"/>
      <c r="F95" s="209"/>
      <c r="G95" s="209"/>
      <c r="H95" s="218" t="s">
        <v>282</v>
      </c>
      <c r="I95" s="84">
        <v>1</v>
      </c>
      <c r="J95" s="214">
        <v>2009</v>
      </c>
      <c r="K95" s="102">
        <v>1025</v>
      </c>
      <c r="L95" s="210">
        <v>5900</v>
      </c>
    </row>
    <row r="96" spans="1:12" s="2" customFormat="1" ht="15" customHeight="1" x14ac:dyDescent="0.2">
      <c r="A96" s="172">
        <v>43901</v>
      </c>
      <c r="B96" s="71" t="s">
        <v>283</v>
      </c>
      <c r="C96" s="72" t="s">
        <v>284</v>
      </c>
      <c r="D96" s="72" t="s">
        <v>285</v>
      </c>
      <c r="E96" s="208"/>
      <c r="F96" s="209"/>
      <c r="G96" s="209"/>
      <c r="H96" s="218" t="s">
        <v>286</v>
      </c>
      <c r="I96" s="84">
        <v>1</v>
      </c>
      <c r="J96" s="75">
        <v>0</v>
      </c>
      <c r="K96" s="102">
        <v>0</v>
      </c>
      <c r="L96" s="171">
        <v>3000</v>
      </c>
    </row>
    <row r="97" spans="1:12" s="2" customFormat="1" ht="15" customHeight="1" x14ac:dyDescent="0.2">
      <c r="A97" s="172">
        <v>43902</v>
      </c>
      <c r="B97" s="71" t="s">
        <v>287</v>
      </c>
      <c r="C97" s="72" t="s">
        <v>288</v>
      </c>
      <c r="D97" s="72" t="s">
        <v>134</v>
      </c>
      <c r="E97" s="208"/>
      <c r="F97" s="209"/>
      <c r="G97" s="209"/>
      <c r="H97" s="218" t="s">
        <v>289</v>
      </c>
      <c r="I97" s="84">
        <v>1</v>
      </c>
      <c r="J97" s="214">
        <v>0</v>
      </c>
      <c r="K97" s="102">
        <v>0</v>
      </c>
      <c r="L97" s="210">
        <v>12000</v>
      </c>
    </row>
    <row r="98" spans="1:12" s="2" customFormat="1" ht="15" customHeight="1" x14ac:dyDescent="0.2">
      <c r="A98" s="216">
        <v>43902</v>
      </c>
      <c r="B98" s="217" t="s">
        <v>315</v>
      </c>
      <c r="C98" s="218" t="s">
        <v>316</v>
      </c>
      <c r="D98" s="218" t="s">
        <v>142</v>
      </c>
      <c r="E98" s="208"/>
      <c r="F98" s="243"/>
      <c r="G98" s="243"/>
      <c r="H98" s="218" t="s">
        <v>317</v>
      </c>
      <c r="I98" s="82">
        <v>1</v>
      </c>
      <c r="J98" s="244">
        <v>0</v>
      </c>
      <c r="K98" s="245">
        <v>0</v>
      </c>
      <c r="L98" s="171">
        <v>7500</v>
      </c>
    </row>
    <row r="99" spans="1:12" s="2" customFormat="1" ht="15" customHeight="1" x14ac:dyDescent="0.2">
      <c r="A99" s="216">
        <v>43902</v>
      </c>
      <c r="B99" s="217" t="s">
        <v>325</v>
      </c>
      <c r="C99" s="218" t="s">
        <v>326</v>
      </c>
      <c r="D99" s="218" t="s">
        <v>327</v>
      </c>
      <c r="E99" s="208"/>
      <c r="F99" s="243"/>
      <c r="G99" s="243"/>
      <c r="H99" s="218" t="s">
        <v>328</v>
      </c>
      <c r="I99" s="82">
        <v>1</v>
      </c>
      <c r="J99" s="244">
        <v>140</v>
      </c>
      <c r="K99" s="245">
        <v>0</v>
      </c>
      <c r="L99" s="171">
        <v>69900</v>
      </c>
    </row>
    <row r="100" spans="1:12" s="2" customFormat="1" ht="15" customHeight="1" x14ac:dyDescent="0.2">
      <c r="A100" s="172">
        <v>43903</v>
      </c>
      <c r="B100" s="71" t="s">
        <v>337</v>
      </c>
      <c r="C100" s="72" t="s">
        <v>338</v>
      </c>
      <c r="D100" s="72" t="s">
        <v>339</v>
      </c>
      <c r="E100" s="208"/>
      <c r="F100" s="209"/>
      <c r="G100" s="209"/>
      <c r="H100" s="218" t="s">
        <v>340</v>
      </c>
      <c r="I100" s="84">
        <v>1</v>
      </c>
      <c r="J100" s="214">
        <v>350</v>
      </c>
      <c r="K100" s="102">
        <v>60</v>
      </c>
      <c r="L100" s="210">
        <v>37000</v>
      </c>
    </row>
    <row r="101" spans="1:12" s="2" customFormat="1" ht="15" customHeight="1" x14ac:dyDescent="0.2">
      <c r="A101" s="172">
        <v>43903</v>
      </c>
      <c r="B101" s="71" t="s">
        <v>341</v>
      </c>
      <c r="C101" s="72" t="s">
        <v>342</v>
      </c>
      <c r="D101" s="72" t="s">
        <v>343</v>
      </c>
      <c r="E101" s="208"/>
      <c r="F101" s="209"/>
      <c r="G101" s="209"/>
      <c r="H101" s="218" t="s">
        <v>344</v>
      </c>
      <c r="I101" s="84">
        <v>1</v>
      </c>
      <c r="J101" s="214">
        <v>0</v>
      </c>
      <c r="K101" s="102">
        <v>0</v>
      </c>
      <c r="L101" s="210">
        <v>5000</v>
      </c>
    </row>
    <row r="102" spans="1:12" s="2" customFormat="1" ht="15" customHeight="1" x14ac:dyDescent="0.2">
      <c r="A102" s="172">
        <v>43903</v>
      </c>
      <c r="B102" s="71" t="s">
        <v>345</v>
      </c>
      <c r="C102" s="72" t="s">
        <v>346</v>
      </c>
      <c r="D102" s="255"/>
      <c r="E102" s="208"/>
      <c r="F102" s="209"/>
      <c r="G102" s="209"/>
      <c r="H102" s="218" t="s">
        <v>347</v>
      </c>
      <c r="I102" s="84">
        <v>1</v>
      </c>
      <c r="J102" s="75">
        <v>0</v>
      </c>
      <c r="K102" s="102">
        <v>0</v>
      </c>
      <c r="L102" s="171">
        <v>279</v>
      </c>
    </row>
    <row r="103" spans="1:12" s="2" customFormat="1" ht="15" customHeight="1" x14ac:dyDescent="0.2">
      <c r="A103" s="216">
        <v>43906</v>
      </c>
      <c r="B103" s="217" t="s">
        <v>436</v>
      </c>
      <c r="C103" s="218" t="s">
        <v>437</v>
      </c>
      <c r="D103" s="218" t="s">
        <v>55</v>
      </c>
      <c r="E103" s="208"/>
      <c r="F103" s="243"/>
      <c r="G103" s="243"/>
      <c r="H103" s="218" t="s">
        <v>438</v>
      </c>
      <c r="I103" s="82">
        <v>1</v>
      </c>
      <c r="J103" s="244">
        <v>0</v>
      </c>
      <c r="K103" s="245">
        <v>0</v>
      </c>
      <c r="L103" s="171">
        <v>1000</v>
      </c>
    </row>
    <row r="104" spans="1:12" s="2" customFormat="1" ht="15" customHeight="1" x14ac:dyDescent="0.2">
      <c r="A104" s="172">
        <v>43908</v>
      </c>
      <c r="B104" s="71" t="s">
        <v>496</v>
      </c>
      <c r="C104" s="72" t="s">
        <v>497</v>
      </c>
      <c r="D104" s="72" t="s">
        <v>498</v>
      </c>
      <c r="E104" s="208"/>
      <c r="F104" s="209"/>
      <c r="G104" s="209"/>
      <c r="H104" s="218" t="s">
        <v>499</v>
      </c>
      <c r="I104" s="84">
        <v>1</v>
      </c>
      <c r="J104" s="214">
        <v>0</v>
      </c>
      <c r="K104" s="102">
        <v>0</v>
      </c>
      <c r="L104" s="210">
        <v>15000</v>
      </c>
    </row>
    <row r="105" spans="1:12" s="2" customFormat="1" ht="15" customHeight="1" x14ac:dyDescent="0.2">
      <c r="A105" s="170">
        <v>43910</v>
      </c>
      <c r="B105" s="79" t="s">
        <v>521</v>
      </c>
      <c r="C105" s="73" t="s">
        <v>522</v>
      </c>
      <c r="D105" s="73"/>
      <c r="E105" s="73"/>
      <c r="F105" s="208"/>
      <c r="G105" s="73"/>
      <c r="H105" s="73" t="s">
        <v>523</v>
      </c>
      <c r="I105" s="82">
        <v>1</v>
      </c>
      <c r="J105" s="246">
        <v>1900</v>
      </c>
      <c r="K105" s="120">
        <v>0</v>
      </c>
      <c r="L105" s="171">
        <v>3250</v>
      </c>
    </row>
    <row r="106" spans="1:12" s="2" customFormat="1" ht="15" customHeight="1" x14ac:dyDescent="0.2">
      <c r="A106" s="170">
        <v>43910</v>
      </c>
      <c r="B106" s="79" t="s">
        <v>524</v>
      </c>
      <c r="C106" s="73" t="s">
        <v>525</v>
      </c>
      <c r="D106" s="73" t="s">
        <v>526</v>
      </c>
      <c r="E106" s="73"/>
      <c r="F106" s="208"/>
      <c r="G106" s="73"/>
      <c r="H106" s="73" t="s">
        <v>527</v>
      </c>
      <c r="I106" s="82">
        <v>1</v>
      </c>
      <c r="J106" s="246">
        <v>1417</v>
      </c>
      <c r="K106" s="120">
        <v>0</v>
      </c>
      <c r="L106" s="171">
        <v>25000</v>
      </c>
    </row>
    <row r="107" spans="1:12" s="2" customFormat="1" ht="15" customHeight="1" x14ac:dyDescent="0.2">
      <c r="A107" s="170">
        <v>43913</v>
      </c>
      <c r="B107" s="79" t="s">
        <v>588</v>
      </c>
      <c r="C107" s="73" t="s">
        <v>589</v>
      </c>
      <c r="D107" s="73" t="s">
        <v>590</v>
      </c>
      <c r="E107" s="73"/>
      <c r="F107" s="208"/>
      <c r="G107" s="73"/>
      <c r="H107" s="73" t="s">
        <v>591</v>
      </c>
      <c r="I107" s="82">
        <v>1</v>
      </c>
      <c r="J107" s="246">
        <v>0</v>
      </c>
      <c r="K107" s="120">
        <v>0</v>
      </c>
      <c r="L107" s="171">
        <v>15000</v>
      </c>
    </row>
    <row r="108" spans="1:12" s="2" customFormat="1" ht="15" customHeight="1" x14ac:dyDescent="0.2">
      <c r="A108" s="172">
        <v>43913</v>
      </c>
      <c r="B108" s="71" t="s">
        <v>603</v>
      </c>
      <c r="C108" s="72" t="s">
        <v>604</v>
      </c>
      <c r="D108" s="72" t="s">
        <v>605</v>
      </c>
      <c r="E108" s="208"/>
      <c r="F108" s="209"/>
      <c r="G108" s="209"/>
      <c r="H108" s="218" t="s">
        <v>606</v>
      </c>
      <c r="I108" s="84">
        <v>1</v>
      </c>
      <c r="J108" s="214">
        <v>0</v>
      </c>
      <c r="K108" s="102">
        <v>210</v>
      </c>
      <c r="L108" s="210">
        <v>8000</v>
      </c>
    </row>
    <row r="109" spans="1:12" s="2" customFormat="1" ht="15" customHeight="1" x14ac:dyDescent="0.2">
      <c r="A109" s="170">
        <v>43914</v>
      </c>
      <c r="B109" s="79" t="s">
        <v>592</v>
      </c>
      <c r="C109" s="73" t="s">
        <v>593</v>
      </c>
      <c r="D109" s="73" t="s">
        <v>594</v>
      </c>
      <c r="E109" s="73"/>
      <c r="F109" s="208"/>
      <c r="G109" s="73"/>
      <c r="H109" s="73" t="s">
        <v>347</v>
      </c>
      <c r="I109" s="82">
        <v>1</v>
      </c>
      <c r="J109" s="246">
        <v>0</v>
      </c>
      <c r="K109" s="120">
        <v>0</v>
      </c>
      <c r="L109" s="171">
        <v>1239</v>
      </c>
    </row>
    <row r="110" spans="1:12" s="2" customFormat="1" ht="15" customHeight="1" x14ac:dyDescent="0.2">
      <c r="A110" s="170">
        <v>43914</v>
      </c>
      <c r="B110" s="79" t="s">
        <v>595</v>
      </c>
      <c r="C110" s="73" t="s">
        <v>596</v>
      </c>
      <c r="D110" s="73" t="s">
        <v>292</v>
      </c>
      <c r="E110" s="73"/>
      <c r="F110" s="208"/>
      <c r="G110" s="73"/>
      <c r="H110" s="73" t="s">
        <v>597</v>
      </c>
      <c r="I110" s="82">
        <v>1</v>
      </c>
      <c r="J110" s="246">
        <v>1100</v>
      </c>
      <c r="K110" s="120">
        <v>200</v>
      </c>
      <c r="L110" s="171">
        <v>12500</v>
      </c>
    </row>
    <row r="111" spans="1:12" s="2" customFormat="1" ht="15" customHeight="1" x14ac:dyDescent="0.2">
      <c r="A111" s="170">
        <v>43915</v>
      </c>
      <c r="B111" s="79" t="s">
        <v>560</v>
      </c>
      <c r="C111" s="73" t="s">
        <v>561</v>
      </c>
      <c r="D111" s="73"/>
      <c r="E111" s="73"/>
      <c r="F111" s="208"/>
      <c r="G111" s="73"/>
      <c r="H111" s="73" t="s">
        <v>562</v>
      </c>
      <c r="I111" s="82">
        <v>1</v>
      </c>
      <c r="J111" s="246">
        <v>0</v>
      </c>
      <c r="K111" s="120">
        <v>0</v>
      </c>
      <c r="L111" s="171">
        <v>2500</v>
      </c>
    </row>
    <row r="112" spans="1:12" s="2" customFormat="1" ht="15" customHeight="1" x14ac:dyDescent="0.2">
      <c r="A112" s="172">
        <v>43915</v>
      </c>
      <c r="B112" s="71" t="s">
        <v>598</v>
      </c>
      <c r="C112" s="72" t="s">
        <v>599</v>
      </c>
      <c r="D112" s="72" t="s">
        <v>169</v>
      </c>
      <c r="E112" s="208"/>
      <c r="F112" s="209"/>
      <c r="G112" s="209"/>
      <c r="H112" s="218" t="s">
        <v>189</v>
      </c>
      <c r="I112" s="84">
        <v>1</v>
      </c>
      <c r="J112" s="214">
        <v>2723</v>
      </c>
      <c r="K112" s="102">
        <v>1194</v>
      </c>
      <c r="L112" s="210">
        <v>15000</v>
      </c>
    </row>
    <row r="113" spans="1:12" s="2" customFormat="1" ht="15" customHeight="1" x14ac:dyDescent="0.2">
      <c r="A113" s="172">
        <v>43915</v>
      </c>
      <c r="B113" s="71" t="s">
        <v>600</v>
      </c>
      <c r="C113" s="72" t="s">
        <v>601</v>
      </c>
      <c r="D113" s="72" t="s">
        <v>308</v>
      </c>
      <c r="E113" s="208"/>
      <c r="F113" s="209"/>
      <c r="G113" s="209"/>
      <c r="H113" s="218" t="s">
        <v>602</v>
      </c>
      <c r="I113" s="84">
        <v>1</v>
      </c>
      <c r="J113" s="214">
        <v>792</v>
      </c>
      <c r="K113" s="102">
        <v>0</v>
      </c>
      <c r="L113" s="210">
        <v>2400</v>
      </c>
    </row>
    <row r="114" spans="1:12" s="2" customFormat="1" ht="15" customHeight="1" x14ac:dyDescent="0.2">
      <c r="A114" s="170">
        <v>43916</v>
      </c>
      <c r="B114" s="79" t="s">
        <v>548</v>
      </c>
      <c r="C114" s="73" t="s">
        <v>549</v>
      </c>
      <c r="D114" s="73"/>
      <c r="E114" s="73"/>
      <c r="F114" s="208"/>
      <c r="G114" s="73"/>
      <c r="H114" s="73" t="s">
        <v>377</v>
      </c>
      <c r="I114" s="82">
        <v>1</v>
      </c>
      <c r="J114" s="246">
        <v>717</v>
      </c>
      <c r="K114" s="120">
        <v>73</v>
      </c>
      <c r="L114" s="171">
        <v>52140</v>
      </c>
    </row>
    <row r="115" spans="1:12" s="2" customFormat="1" ht="15" customHeight="1" x14ac:dyDescent="0.2">
      <c r="A115" s="172">
        <v>43916</v>
      </c>
      <c r="B115" s="71" t="s">
        <v>623</v>
      </c>
      <c r="C115" s="72" t="s">
        <v>624</v>
      </c>
      <c r="D115" s="72" t="s">
        <v>134</v>
      </c>
      <c r="E115" s="208"/>
      <c r="F115" s="209"/>
      <c r="G115" s="209"/>
      <c r="H115" s="218" t="s">
        <v>625</v>
      </c>
      <c r="I115" s="84">
        <v>1</v>
      </c>
      <c r="J115" s="214">
        <v>0</v>
      </c>
      <c r="K115" s="102">
        <v>0</v>
      </c>
      <c r="L115" s="210">
        <v>5810</v>
      </c>
    </row>
    <row r="116" spans="1:12" s="2" customFormat="1" ht="15" customHeight="1" x14ac:dyDescent="0.2">
      <c r="A116" s="172">
        <v>43916</v>
      </c>
      <c r="B116" s="71" t="s">
        <v>626</v>
      </c>
      <c r="C116" s="72" t="s">
        <v>627</v>
      </c>
      <c r="D116" s="72" t="s">
        <v>628</v>
      </c>
      <c r="E116" s="208"/>
      <c r="F116" s="209"/>
      <c r="G116" s="209"/>
      <c r="H116" s="218" t="s">
        <v>185</v>
      </c>
      <c r="I116" s="84">
        <v>1</v>
      </c>
      <c r="J116" s="214">
        <v>0</v>
      </c>
      <c r="K116" s="102">
        <v>0</v>
      </c>
      <c r="L116" s="210">
        <v>6150</v>
      </c>
    </row>
    <row r="117" spans="1:12" s="2" customFormat="1" ht="15" customHeight="1" x14ac:dyDescent="0.2">
      <c r="A117" s="172">
        <v>43917</v>
      </c>
      <c r="B117" s="71" t="s">
        <v>642</v>
      </c>
      <c r="C117" s="72" t="s">
        <v>643</v>
      </c>
      <c r="D117" s="72" t="s">
        <v>250</v>
      </c>
      <c r="E117" s="208"/>
      <c r="F117" s="209"/>
      <c r="G117" s="209"/>
      <c r="H117" s="218" t="s">
        <v>644</v>
      </c>
      <c r="I117" s="84">
        <v>1</v>
      </c>
      <c r="J117" s="214">
        <v>0</v>
      </c>
      <c r="K117" s="102">
        <v>0</v>
      </c>
      <c r="L117" s="210">
        <v>5250</v>
      </c>
    </row>
    <row r="118" spans="1:12" s="2" customFormat="1" ht="15" customHeight="1" x14ac:dyDescent="0.2">
      <c r="A118" s="172">
        <v>43917</v>
      </c>
      <c r="B118" s="71" t="s">
        <v>645</v>
      </c>
      <c r="C118" s="72" t="s">
        <v>646</v>
      </c>
      <c r="D118" s="72" t="s">
        <v>647</v>
      </c>
      <c r="E118" s="208"/>
      <c r="F118" s="209"/>
      <c r="G118" s="209"/>
      <c r="H118" s="218" t="s">
        <v>648</v>
      </c>
      <c r="I118" s="84">
        <v>1</v>
      </c>
      <c r="J118" s="214">
        <v>0</v>
      </c>
      <c r="K118" s="102">
        <v>0</v>
      </c>
      <c r="L118" s="210">
        <v>9600</v>
      </c>
    </row>
    <row r="119" spans="1:12" s="2" customFormat="1" ht="15" customHeight="1" x14ac:dyDescent="0.2">
      <c r="A119" s="172">
        <v>43918</v>
      </c>
      <c r="B119" s="71" t="s">
        <v>639</v>
      </c>
      <c r="C119" s="72" t="s">
        <v>640</v>
      </c>
      <c r="D119" s="72" t="s">
        <v>641</v>
      </c>
      <c r="E119" s="208"/>
      <c r="F119" s="209"/>
      <c r="G119" s="209"/>
      <c r="H119" s="218" t="s">
        <v>347</v>
      </c>
      <c r="I119" s="84">
        <v>1</v>
      </c>
      <c r="J119" s="214">
        <v>0</v>
      </c>
      <c r="K119" s="102">
        <v>0</v>
      </c>
      <c r="L119" s="210">
        <v>820</v>
      </c>
    </row>
    <row r="120" spans="1:12" s="2" customFormat="1" ht="15" customHeight="1" x14ac:dyDescent="0.2">
      <c r="A120" s="172">
        <v>43920</v>
      </c>
      <c r="B120" s="71" t="s">
        <v>656</v>
      </c>
      <c r="C120" s="72" t="s">
        <v>657</v>
      </c>
      <c r="D120" s="72" t="s">
        <v>658</v>
      </c>
      <c r="E120" s="208"/>
      <c r="F120" s="209"/>
      <c r="G120" s="209"/>
      <c r="H120" s="218" t="s">
        <v>659</v>
      </c>
      <c r="I120" s="84">
        <v>1</v>
      </c>
      <c r="J120" s="214">
        <v>0</v>
      </c>
      <c r="K120" s="102">
        <v>0</v>
      </c>
      <c r="L120" s="210">
        <v>8500</v>
      </c>
    </row>
    <row r="121" spans="1:12" s="2" customFormat="1" ht="15" customHeight="1" x14ac:dyDescent="0.2">
      <c r="A121" s="172">
        <v>43921</v>
      </c>
      <c r="B121" s="71" t="s">
        <v>668</v>
      </c>
      <c r="C121" s="72" t="s">
        <v>669</v>
      </c>
      <c r="D121" s="72" t="s">
        <v>670</v>
      </c>
      <c r="E121" s="208"/>
      <c r="F121" s="209"/>
      <c r="G121" s="209"/>
      <c r="H121" s="218" t="s">
        <v>644</v>
      </c>
      <c r="I121" s="84">
        <v>1</v>
      </c>
      <c r="J121" s="214">
        <v>1700</v>
      </c>
      <c r="K121" s="102">
        <v>200</v>
      </c>
      <c r="L121" s="210">
        <v>4500</v>
      </c>
    </row>
    <row r="122" spans="1:12" s="2" customFormat="1" ht="15" customHeight="1" x14ac:dyDescent="0.2">
      <c r="A122" s="182"/>
      <c r="B122" s="46"/>
      <c r="C122" s="47"/>
      <c r="D122" s="48"/>
      <c r="E122" s="47"/>
      <c r="F122" s="47"/>
      <c r="G122" s="49"/>
      <c r="H122" s="21" t="s">
        <v>13</v>
      </c>
      <c r="I122" s="183">
        <f>SUM(I80:I121)</f>
        <v>42</v>
      </c>
      <c r="J122" s="184">
        <f>SUM(J80:J121)</f>
        <v>16340</v>
      </c>
      <c r="K122" s="103">
        <f>SUM(K80:K121)</f>
        <v>3512</v>
      </c>
      <c r="L122" s="185">
        <f>SUM(L80:L121)</f>
        <v>489195</v>
      </c>
    </row>
    <row r="123" spans="1:12" s="2" customFormat="1" ht="15" customHeight="1" x14ac:dyDescent="0.2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2" s="2" customFormat="1" ht="15" customHeight="1" x14ac:dyDescent="0.2"/>
    <row r="125" spans="1:12" s="2" customFormat="1" ht="15" customHeight="1" x14ac:dyDescent="0.2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2" s="2" customFormat="1" ht="15" customHeight="1" x14ac:dyDescent="0.2"/>
    <row r="127" spans="1:12" s="2" customFormat="1" ht="15" customHeight="1" x14ac:dyDescent="0.2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2" s="2" customFormat="1" ht="15" customHeight="1" x14ac:dyDescent="0.2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2" s="2" customFormat="1" ht="15" customHeight="1" x14ac:dyDescent="0.2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2" s="2" customFormat="1" ht="15" customHeight="1" x14ac:dyDescent="0.2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</row>
    <row r="131" spans="1:12" s="2" customFormat="1" ht="15" customHeight="1" x14ac:dyDescent="0.2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</row>
    <row r="132" spans="1:12" s="2" customFormat="1" ht="15" customHeight="1" x14ac:dyDescent="0.2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</row>
    <row r="133" spans="1:12" s="2" customFormat="1" ht="15.75" customHeight="1" x14ac:dyDescent="0.2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</row>
    <row r="134" spans="1:12" s="2" customFormat="1" ht="15" customHeight="1" x14ac:dyDescent="0.2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</row>
    <row r="135" spans="1:12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2" s="2" customFormat="1" ht="15" customHeight="1" x14ac:dyDescent="0.2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</row>
    <row r="137" spans="1:12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</row>
    <row r="138" spans="1:12" s="2" customFormat="1" ht="15" customHeight="1" x14ac:dyDescent="0.2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</row>
    <row r="139" spans="1:12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2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2" s="2" customFormat="1" ht="15" customHeight="1" x14ac:dyDescent="0.2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</row>
    <row r="142" spans="1:12" s="2" customFormat="1" ht="15" customHeight="1" x14ac:dyDescent="0.2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</row>
    <row r="143" spans="1:12" s="2" customFormat="1" ht="15" customHeight="1" x14ac:dyDescent="0.2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2" s="2" customFormat="1" ht="15" customHeight="1" x14ac:dyDescent="0.2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2" s="2" customFormat="1" ht="15" customHeight="1" x14ac:dyDescent="0.2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2" s="2" customFormat="1" ht="15" customHeight="1" x14ac:dyDescent="0.2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</row>
    <row r="147" spans="1:12" s="2" customFormat="1" ht="15" customHeight="1" x14ac:dyDescent="0.2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2" s="2" customFormat="1" ht="15" customHeight="1" x14ac:dyDescent="0.2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5"/>
    </row>
    <row r="149" spans="1:12" s="2" customFormat="1" ht="15" customHeight="1" x14ac:dyDescent="0.2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5"/>
    </row>
    <row r="150" spans="1:12" s="2" customFormat="1" ht="15" customHeight="1" x14ac:dyDescent="0.2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5"/>
    </row>
    <row r="151" spans="1:12" s="2" customFormat="1" ht="15" customHeight="1" x14ac:dyDescent="0.2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5"/>
    </row>
    <row r="152" spans="1:12" s="2" customFormat="1" ht="15" customHeight="1" x14ac:dyDescent="0.2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5"/>
    </row>
    <row r="153" spans="1:12" s="2" customFormat="1" ht="15" customHeight="1" x14ac:dyDescent="0.2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5"/>
    </row>
    <row r="154" spans="1:12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2" s="2" customFormat="1" ht="15" customHeight="1" x14ac:dyDescent="0.2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5"/>
    </row>
    <row r="156" spans="1:12" s="2" customFormat="1" ht="15" customHeight="1" x14ac:dyDescent="0.2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5"/>
    </row>
    <row r="157" spans="1:12" s="2" customFormat="1" ht="15" customHeight="1" x14ac:dyDescent="0.2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5"/>
    </row>
    <row r="158" spans="1:12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5"/>
    </row>
    <row r="159" spans="1:12" s="2" customFormat="1" ht="15" customHeight="1" x14ac:dyDescent="0.2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5"/>
    </row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3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3" s="2" customFormat="1" ht="15.75" customHeight="1" x14ac:dyDescent="0.2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"/>
      <c r="M162" s="1"/>
    </row>
    <row r="163" spans="1:13" s="2" customFormat="1" ht="15" customHeight="1" x14ac:dyDescent="0.2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"/>
      <c r="M163" s="1"/>
    </row>
    <row r="164" spans="1:13" s="2" customFormat="1" ht="15" customHeight="1" x14ac:dyDescent="0.2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"/>
      <c r="M164" s="1"/>
    </row>
    <row r="165" spans="1:13" s="2" customFormat="1" ht="15" customHeight="1" x14ac:dyDescent="0.2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"/>
    </row>
    <row r="166" spans="1:13" s="2" customFormat="1" ht="15" customHeight="1" x14ac:dyDescent="0.2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"/>
      <c r="M166" s="256" t="s">
        <v>52</v>
      </c>
    </row>
    <row r="167" spans="1:13" s="2" customFormat="1" ht="15" customHeight="1" x14ac:dyDescent="0.2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</row>
    <row r="168" spans="1:13" s="2" customFormat="1" ht="15" customHeight="1" x14ac:dyDescent="0.2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"/>
    </row>
    <row r="169" spans="1:13" s="2" customFormat="1" ht="15" customHeight="1" x14ac:dyDescent="0.2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"/>
      <c r="M169" s="1"/>
    </row>
    <row r="170" spans="1:13" s="2" customFormat="1" ht="15" customHeight="1" x14ac:dyDescent="0.2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"/>
      <c r="M170" s="1"/>
    </row>
    <row r="171" spans="1:13" s="2" customFormat="1" ht="15" customHeight="1" x14ac:dyDescent="0.2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"/>
      <c r="M171" s="1"/>
    </row>
    <row r="172" spans="1:13" s="2" customFormat="1" ht="15" customHeight="1" x14ac:dyDescent="0.2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"/>
      <c r="M172" s="1"/>
    </row>
    <row r="173" spans="1:13" s="2" customFormat="1" ht="15" customHeight="1" x14ac:dyDescent="0.2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"/>
      <c r="M173" s="1"/>
    </row>
    <row r="174" spans="1:13" s="2" customFormat="1" ht="15" customHeight="1" x14ac:dyDescent="0.2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"/>
      <c r="M174" s="1"/>
    </row>
    <row r="175" spans="1:13" s="2" customFormat="1" ht="15" customHeight="1" x14ac:dyDescent="0.2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  <c r="M175" s="1"/>
    </row>
    <row r="176" spans="1:13" s="2" customFormat="1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"/>
      <c r="M176" s="1"/>
    </row>
    <row r="177" spans="1:13" s="2" customFormat="1" ht="15" customHeight="1" x14ac:dyDescent="0.2"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  <c r="M177" s="1"/>
    </row>
    <row r="178" spans="1:13" s="2" customFormat="1" ht="15" customHeight="1" x14ac:dyDescent="0.2">
      <c r="B178" s="25"/>
      <c r="C178" s="26"/>
      <c r="D178" s="1"/>
      <c r="E178" s="26"/>
      <c r="F178" s="26"/>
      <c r="G178" s="26"/>
      <c r="I178" s="27"/>
      <c r="J178" s="28"/>
      <c r="K178" s="29"/>
      <c r="L178" s="5"/>
      <c r="M178" s="1"/>
    </row>
    <row r="179" spans="1:13" s="2" customFormat="1" ht="15" customHeight="1" x14ac:dyDescent="0.2">
      <c r="B179" s="25"/>
      <c r="C179" s="26"/>
      <c r="D179" s="1"/>
      <c r="E179" s="26"/>
      <c r="F179" s="26"/>
      <c r="G179" s="26"/>
      <c r="H179" s="30"/>
      <c r="I179" s="31"/>
      <c r="J179" s="1"/>
      <c r="K179" s="26"/>
      <c r="L179" s="5"/>
    </row>
    <row r="180" spans="1:13" s="2" customFormat="1" ht="15" customHeight="1" x14ac:dyDescent="0.2">
      <c r="B180" s="25"/>
      <c r="C180" s="26"/>
      <c r="D180" s="1"/>
      <c r="E180" s="26"/>
      <c r="F180" s="26"/>
      <c r="G180" s="26"/>
      <c r="H180" s="30"/>
      <c r="I180" s="31"/>
      <c r="J180" s="1"/>
      <c r="K180" s="26"/>
      <c r="L180" s="5"/>
    </row>
    <row r="181" spans="1:13" s="2" customFormat="1" ht="15" customHeight="1" x14ac:dyDescent="0.2">
      <c r="B181" s="25"/>
      <c r="C181" s="26"/>
      <c r="D181" s="1"/>
      <c r="E181" s="26"/>
      <c r="F181" s="26"/>
      <c r="G181" s="26"/>
      <c r="H181" s="30"/>
      <c r="I181" s="31"/>
      <c r="J181" s="1"/>
      <c r="K181" s="26"/>
      <c r="L181" s="5"/>
    </row>
    <row r="182" spans="1:13" s="2" customFormat="1" ht="15" customHeight="1" x14ac:dyDescent="0.2">
      <c r="B182" s="25"/>
      <c r="C182" s="26"/>
      <c r="D182" s="1"/>
      <c r="E182" s="26"/>
      <c r="F182" s="26"/>
      <c r="G182" s="26"/>
      <c r="H182" s="30"/>
      <c r="I182" s="31"/>
      <c r="J182" s="1"/>
      <c r="K182" s="26"/>
      <c r="L182" s="5"/>
    </row>
    <row r="183" spans="1:13" s="2" customFormat="1" ht="15" customHeight="1" x14ac:dyDescent="0.2">
      <c r="B183" s="25"/>
      <c r="C183" s="26"/>
      <c r="D183" s="1"/>
      <c r="E183" s="26"/>
      <c r="F183" s="26"/>
      <c r="G183" s="26"/>
      <c r="H183" s="30"/>
      <c r="I183" s="31"/>
      <c r="J183" s="1"/>
      <c r="K183" s="26"/>
      <c r="L183" s="5"/>
    </row>
    <row r="184" spans="1:13" s="2" customFormat="1" ht="15" customHeight="1" x14ac:dyDescent="0.2">
      <c r="A184" s="4"/>
      <c r="B184" s="25"/>
      <c r="C184" s="26"/>
      <c r="D184" s="1"/>
      <c r="E184" s="26"/>
      <c r="F184" s="26"/>
      <c r="G184" s="26"/>
      <c r="H184" s="30"/>
      <c r="I184" s="31"/>
      <c r="J184" s="1"/>
      <c r="K184" s="26"/>
      <c r="L184" s="5"/>
    </row>
    <row r="185" spans="1:13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3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3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</row>
    <row r="188" spans="1:13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3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  <c r="M189" s="1"/>
    </row>
    <row r="190" spans="1:13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  <c r="M190" s="1"/>
    </row>
    <row r="191" spans="1:13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  <c r="M192" s="1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  <c r="M199" s="1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  <c r="M200" s="1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  <c r="M201" s="1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  <c r="M207" s="1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  <c r="M211" s="1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  <c r="M214" s="1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  <c r="M222" s="1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88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  <c r="M230" s="1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1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1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1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1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1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1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1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1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1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1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1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1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1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1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1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1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1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1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1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1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1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21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21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21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21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21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21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21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21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21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21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21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21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21" s="2" customFormat="1" ht="16.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  <c r="N397" s="1"/>
      <c r="O397" s="1"/>
      <c r="P397" s="1"/>
      <c r="Q397" s="1"/>
      <c r="R397" s="1"/>
      <c r="S397" s="1"/>
      <c r="T397" s="1"/>
      <c r="U397" s="1"/>
    </row>
    <row r="398" spans="1:21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21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21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21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21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  <c r="N434" s="1"/>
      <c r="O434" s="1"/>
      <c r="P434" s="1"/>
      <c r="Q434" s="1"/>
      <c r="R434" s="1"/>
      <c r="S434" s="1"/>
      <c r="T434" s="1"/>
      <c r="U434" s="1"/>
    </row>
    <row r="435" spans="1:21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21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21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21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21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21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</row>
    <row r="441" spans="1:21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</row>
    <row r="442" spans="1:21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21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</row>
    <row r="444" spans="1:21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21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21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21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21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2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2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2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2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2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2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2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2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2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2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2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2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2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2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2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2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4.2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4.2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4.2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4.2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3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3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3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3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3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3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2" t="s">
        <v>46</v>
      </c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</row>
    <row r="735" spans="1:13" s="2" customFormat="1" ht="16.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</row>
    <row r="736" spans="1:13" s="2" customFormat="1" ht="16.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</row>
    <row r="737" spans="1:13" s="2" customFormat="1" ht="16.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.7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6.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6.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4.2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.7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212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2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2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2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2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2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2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2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2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2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2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2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2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2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2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2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2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3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3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3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3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3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  <c r="M1029" s="2" t="s">
        <v>42</v>
      </c>
    </row>
    <row r="1030" spans="1:13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3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3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3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3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3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3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3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3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3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3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3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3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3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3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3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3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3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3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3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3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  <c r="M1146" s="1"/>
    </row>
    <row r="1147" spans="1:13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3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3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3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3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3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3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  <c r="M1153" s="1"/>
    </row>
    <row r="1154" spans="1:13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  <c r="M1154" s="1"/>
    </row>
    <row r="1155" spans="1:13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3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  <c r="M1156" s="1"/>
    </row>
    <row r="1157" spans="1:13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  <c r="M1157" s="85"/>
    </row>
    <row r="1158" spans="1:13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3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3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3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3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3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3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3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3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3" ht="15" customHeight="1" x14ac:dyDescent="0.2">
      <c r="M1167" s="2"/>
    </row>
    <row r="1168" spans="1:13" ht="15" customHeight="1" x14ac:dyDescent="0.2">
      <c r="M1168" s="2"/>
    </row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</sheetData>
  <sortState ref="A74:L114">
    <sortCondition ref="A74"/>
  </sortState>
  <mergeCells count="6">
    <mergeCell ref="A1:C1"/>
    <mergeCell ref="A63:C63"/>
    <mergeCell ref="A68:C68"/>
    <mergeCell ref="A78:C78"/>
    <mergeCell ref="A73:C73"/>
    <mergeCell ref="A57:C57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zoomScaleNormal="100" workbookViewId="0">
      <selection activeCell="H21" sqref="H21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86" t="s">
        <v>7</v>
      </c>
      <c r="B1" s="50"/>
      <c r="C1" s="35"/>
      <c r="D1" s="36"/>
      <c r="E1" s="37"/>
      <c r="F1" s="37"/>
      <c r="G1" s="35"/>
      <c r="H1" s="187"/>
      <c r="I1" s="89"/>
      <c r="J1" s="35"/>
      <c r="K1" s="192"/>
    </row>
    <row r="2" spans="1:11" ht="15" customHeight="1" x14ac:dyDescent="0.2">
      <c r="A2" s="168" t="s">
        <v>0</v>
      </c>
      <c r="B2" s="65" t="s">
        <v>1</v>
      </c>
      <c r="C2" s="101" t="s">
        <v>2</v>
      </c>
      <c r="D2" s="101" t="s">
        <v>3</v>
      </c>
      <c r="E2" s="66" t="s">
        <v>4</v>
      </c>
      <c r="F2" s="66" t="s">
        <v>5</v>
      </c>
      <c r="G2" s="101" t="s">
        <v>19</v>
      </c>
      <c r="H2" s="90"/>
      <c r="I2" s="130" t="s">
        <v>12</v>
      </c>
      <c r="J2" s="247" t="s">
        <v>6</v>
      </c>
      <c r="K2" s="249" t="s">
        <v>51</v>
      </c>
    </row>
    <row r="3" spans="1:11" ht="16.5" customHeight="1" x14ac:dyDescent="0.2">
      <c r="A3" s="221">
        <v>43893</v>
      </c>
      <c r="B3" s="76" t="s">
        <v>101</v>
      </c>
      <c r="C3" s="72" t="s">
        <v>102</v>
      </c>
      <c r="D3" s="77"/>
      <c r="E3" s="265">
        <v>310</v>
      </c>
      <c r="F3" s="123"/>
      <c r="G3" s="72" t="s">
        <v>103</v>
      </c>
      <c r="H3" s="215">
        <v>1</v>
      </c>
      <c r="I3" s="91">
        <v>1217</v>
      </c>
      <c r="J3" s="207">
        <v>64000</v>
      </c>
      <c r="K3" s="121">
        <v>2020</v>
      </c>
    </row>
    <row r="4" spans="1:11" ht="16.5" customHeight="1" x14ac:dyDescent="0.2">
      <c r="A4" s="264">
        <v>43902</v>
      </c>
      <c r="B4" s="76" t="s">
        <v>273</v>
      </c>
      <c r="C4" s="72" t="s">
        <v>274</v>
      </c>
      <c r="D4" s="77"/>
      <c r="E4" s="265">
        <v>146</v>
      </c>
      <c r="F4" s="123"/>
      <c r="G4" s="72" t="s">
        <v>103</v>
      </c>
      <c r="H4" s="215">
        <v>1</v>
      </c>
      <c r="I4" s="91">
        <v>1568</v>
      </c>
      <c r="J4" s="207">
        <v>60000</v>
      </c>
      <c r="K4" s="121">
        <v>2020</v>
      </c>
    </row>
    <row r="5" spans="1:11" ht="16.5" customHeight="1" x14ac:dyDescent="0.2">
      <c r="A5" s="264">
        <v>43909</v>
      </c>
      <c r="B5" s="76" t="s">
        <v>481</v>
      </c>
      <c r="C5" s="72" t="s">
        <v>482</v>
      </c>
      <c r="D5" s="77"/>
      <c r="E5" s="265">
        <v>27</v>
      </c>
      <c r="F5" s="123"/>
      <c r="G5" s="72" t="s">
        <v>483</v>
      </c>
      <c r="H5" s="215">
        <v>1</v>
      </c>
      <c r="I5" s="91">
        <v>1456</v>
      </c>
      <c r="J5" s="207">
        <v>50000</v>
      </c>
      <c r="K5" s="121">
        <v>2020</v>
      </c>
    </row>
    <row r="6" spans="1:11" ht="16.5" customHeight="1" x14ac:dyDescent="0.2">
      <c r="A6" s="264">
        <v>43910</v>
      </c>
      <c r="B6" s="76" t="s">
        <v>517</v>
      </c>
      <c r="C6" s="72" t="s">
        <v>518</v>
      </c>
      <c r="D6" s="77" t="s">
        <v>519</v>
      </c>
      <c r="E6" s="265"/>
      <c r="F6" s="123"/>
      <c r="G6" s="72" t="s">
        <v>520</v>
      </c>
      <c r="H6" s="215">
        <v>1</v>
      </c>
      <c r="I6" s="91">
        <v>840</v>
      </c>
      <c r="J6" s="207">
        <v>31137</v>
      </c>
      <c r="K6" s="121">
        <v>2018</v>
      </c>
    </row>
    <row r="7" spans="1:11" ht="16.5" customHeight="1" x14ac:dyDescent="0.2">
      <c r="A7" s="264">
        <v>43916</v>
      </c>
      <c r="B7" s="76" t="s">
        <v>550</v>
      </c>
      <c r="C7" s="72" t="s">
        <v>551</v>
      </c>
      <c r="D7" s="77" t="s">
        <v>552</v>
      </c>
      <c r="E7" s="265">
        <v>113</v>
      </c>
      <c r="F7" s="123"/>
      <c r="G7" s="72" t="s">
        <v>553</v>
      </c>
      <c r="H7" s="215">
        <v>1</v>
      </c>
      <c r="I7" s="91">
        <v>1800</v>
      </c>
      <c r="J7" s="207">
        <v>25000</v>
      </c>
      <c r="K7" s="121">
        <v>2020</v>
      </c>
    </row>
    <row r="8" spans="1:11" ht="16.5" customHeight="1" x14ac:dyDescent="0.2">
      <c r="A8" s="264">
        <v>43921</v>
      </c>
      <c r="B8" s="76" t="s">
        <v>679</v>
      </c>
      <c r="C8" s="72" t="s">
        <v>680</v>
      </c>
      <c r="D8" s="77"/>
      <c r="E8" s="265" t="s">
        <v>681</v>
      </c>
      <c r="F8" s="123"/>
      <c r="G8" s="72" t="s">
        <v>520</v>
      </c>
      <c r="H8" s="215">
        <v>1</v>
      </c>
      <c r="I8" s="91">
        <v>1216</v>
      </c>
      <c r="J8" s="207">
        <v>60000</v>
      </c>
      <c r="K8" s="121">
        <v>2018</v>
      </c>
    </row>
    <row r="9" spans="1:11" ht="16.5" customHeight="1" x14ac:dyDescent="0.2">
      <c r="A9" s="182"/>
      <c r="B9" s="46"/>
      <c r="C9" s="48"/>
      <c r="D9" s="47"/>
      <c r="E9" s="189"/>
      <c r="F9" s="190"/>
      <c r="G9" s="21" t="s">
        <v>13</v>
      </c>
      <c r="H9" s="191">
        <f>SUM(H3:H8)</f>
        <v>6</v>
      </c>
      <c r="I9" s="22">
        <f>SUM(I3:I8)</f>
        <v>8097</v>
      </c>
      <c r="J9" s="211">
        <f>SUM(J3:J8)</f>
        <v>290137</v>
      </c>
      <c r="K9" s="248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>
      <c r="K29" s="25"/>
    </row>
    <row r="30" spans="11:11" ht="16.5" customHeight="1" x14ac:dyDescent="0.2">
      <c r="K30" s="25"/>
    </row>
    <row r="31" spans="11:11" ht="16.5" customHeight="1" x14ac:dyDescent="0.2">
      <c r="K31" s="25"/>
    </row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>
      <c r="K64" s="81"/>
    </row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spans="11:11" ht="16.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>
      <c r="K120" s="102"/>
    </row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3.5" customHeight="1" x14ac:dyDescent="0.2"/>
    <row r="212" ht="15" customHeight="1" x14ac:dyDescent="0.2"/>
  </sheetData>
  <sortState ref="A3:K7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8"/>
  <sheetViews>
    <sheetView zoomScaleNormal="100" workbookViewId="0">
      <selection activeCell="M16" sqref="M16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86" t="s">
        <v>22</v>
      </c>
      <c r="B1" s="50"/>
      <c r="C1" s="35"/>
      <c r="D1" s="37"/>
      <c r="E1" s="37"/>
      <c r="F1" s="187"/>
      <c r="G1" s="89"/>
      <c r="H1" s="35"/>
      <c r="I1" s="200"/>
      <c r="J1" s="200"/>
      <c r="K1" s="192"/>
    </row>
    <row r="2" spans="1:11" ht="18.75" customHeight="1" x14ac:dyDescent="0.2">
      <c r="A2" s="168" t="s">
        <v>0</v>
      </c>
      <c r="B2" s="65" t="s">
        <v>1</v>
      </c>
      <c r="C2" s="101" t="s">
        <v>2</v>
      </c>
      <c r="D2" s="101" t="s">
        <v>3</v>
      </c>
      <c r="E2" s="101" t="s">
        <v>8</v>
      </c>
      <c r="F2" s="96"/>
      <c r="G2" s="130" t="s">
        <v>29</v>
      </c>
      <c r="H2" s="101" t="s">
        <v>31</v>
      </c>
      <c r="I2" s="188" t="s">
        <v>6</v>
      </c>
      <c r="J2" s="201" t="s">
        <v>43</v>
      </c>
      <c r="K2" s="201" t="s">
        <v>44</v>
      </c>
    </row>
    <row r="3" spans="1:11" ht="15" customHeight="1" x14ac:dyDescent="0.2">
      <c r="A3" s="172">
        <v>43892</v>
      </c>
      <c r="B3" s="71" t="s">
        <v>62</v>
      </c>
      <c r="C3" s="72" t="s">
        <v>63</v>
      </c>
      <c r="D3" s="72" t="s">
        <v>57</v>
      </c>
      <c r="E3" s="72" t="s">
        <v>64</v>
      </c>
      <c r="F3" s="97">
        <v>1</v>
      </c>
      <c r="G3" s="75">
        <v>0</v>
      </c>
      <c r="H3" s="81">
        <v>0</v>
      </c>
      <c r="I3" s="193">
        <v>40000</v>
      </c>
      <c r="J3" s="202" t="s">
        <v>65</v>
      </c>
      <c r="K3" s="202" t="s">
        <v>66</v>
      </c>
    </row>
    <row r="4" spans="1:11" ht="15" customHeight="1" x14ac:dyDescent="0.2">
      <c r="A4" s="172">
        <v>43893</v>
      </c>
      <c r="B4" s="71" t="s">
        <v>108</v>
      </c>
      <c r="C4" s="72" t="s">
        <v>109</v>
      </c>
      <c r="D4" s="72" t="s">
        <v>110</v>
      </c>
      <c r="E4" s="72" t="s">
        <v>111</v>
      </c>
      <c r="F4" s="97">
        <v>1</v>
      </c>
      <c r="G4" s="75">
        <v>0</v>
      </c>
      <c r="H4" s="81">
        <v>0</v>
      </c>
      <c r="I4" s="193">
        <v>18300</v>
      </c>
      <c r="J4" s="202" t="s">
        <v>112</v>
      </c>
      <c r="K4" s="202" t="s">
        <v>113</v>
      </c>
    </row>
    <row r="5" spans="1:11" ht="15" customHeight="1" x14ac:dyDescent="0.2">
      <c r="A5" s="172">
        <v>43895</v>
      </c>
      <c r="B5" s="71" t="s">
        <v>158</v>
      </c>
      <c r="C5" s="72" t="s">
        <v>159</v>
      </c>
      <c r="D5" s="72" t="s">
        <v>160</v>
      </c>
      <c r="E5" s="72" t="s">
        <v>161</v>
      </c>
      <c r="F5" s="97">
        <v>1</v>
      </c>
      <c r="G5" s="75">
        <v>0</v>
      </c>
      <c r="H5" s="81">
        <v>0</v>
      </c>
      <c r="I5" s="193">
        <v>45000</v>
      </c>
      <c r="J5" s="202" t="s">
        <v>162</v>
      </c>
      <c r="K5" s="202" t="s">
        <v>163</v>
      </c>
    </row>
    <row r="6" spans="1:11" ht="15" customHeight="1" x14ac:dyDescent="0.2">
      <c r="A6" s="172">
        <v>43902</v>
      </c>
      <c r="B6" s="71" t="s">
        <v>306</v>
      </c>
      <c r="C6" s="72" t="s">
        <v>307</v>
      </c>
      <c r="D6" s="72" t="s">
        <v>308</v>
      </c>
      <c r="E6" s="72" t="s">
        <v>309</v>
      </c>
      <c r="F6" s="97">
        <v>1</v>
      </c>
      <c r="G6" s="75">
        <v>0</v>
      </c>
      <c r="H6" s="81">
        <v>0</v>
      </c>
      <c r="I6" s="193">
        <v>28540</v>
      </c>
      <c r="J6" s="202" t="s">
        <v>162</v>
      </c>
      <c r="K6" s="202" t="s">
        <v>310</v>
      </c>
    </row>
    <row r="7" spans="1:11" ht="15" customHeight="1" x14ac:dyDescent="0.2">
      <c r="A7" s="172">
        <v>43902</v>
      </c>
      <c r="B7" s="71" t="s">
        <v>311</v>
      </c>
      <c r="C7" s="72" t="s">
        <v>312</v>
      </c>
      <c r="D7" s="72" t="s">
        <v>313</v>
      </c>
      <c r="E7" s="72" t="s">
        <v>309</v>
      </c>
      <c r="F7" s="97">
        <v>1</v>
      </c>
      <c r="G7" s="75">
        <v>0</v>
      </c>
      <c r="H7" s="81">
        <v>0</v>
      </c>
      <c r="I7" s="193">
        <v>27821</v>
      </c>
      <c r="J7" s="202" t="s">
        <v>162</v>
      </c>
      <c r="K7" s="202" t="s">
        <v>314</v>
      </c>
    </row>
    <row r="8" spans="1:11" ht="15" customHeight="1" x14ac:dyDescent="0.2">
      <c r="A8" s="172">
        <v>43909</v>
      </c>
      <c r="B8" s="71" t="s">
        <v>472</v>
      </c>
      <c r="C8" s="72" t="s">
        <v>473</v>
      </c>
      <c r="D8" s="72" t="s">
        <v>474</v>
      </c>
      <c r="E8" s="72" t="s">
        <v>475</v>
      </c>
      <c r="F8" s="97">
        <v>1</v>
      </c>
      <c r="G8" s="75">
        <v>0</v>
      </c>
      <c r="H8" s="81">
        <v>0</v>
      </c>
      <c r="I8" s="193">
        <v>24893</v>
      </c>
      <c r="J8" s="202" t="s">
        <v>162</v>
      </c>
      <c r="K8" s="202" t="s">
        <v>476</v>
      </c>
    </row>
    <row r="9" spans="1:11" ht="15" customHeight="1" x14ac:dyDescent="0.2">
      <c r="A9" s="172">
        <v>43909</v>
      </c>
      <c r="B9" s="71" t="s">
        <v>500</v>
      </c>
      <c r="C9" s="72" t="s">
        <v>501</v>
      </c>
      <c r="D9" s="72" t="s">
        <v>55</v>
      </c>
      <c r="E9" s="72" t="s">
        <v>305</v>
      </c>
      <c r="F9" s="97">
        <v>1</v>
      </c>
      <c r="G9" s="75">
        <v>0</v>
      </c>
      <c r="H9" s="81">
        <v>0</v>
      </c>
      <c r="I9" s="193">
        <v>7000</v>
      </c>
      <c r="J9" s="202" t="s">
        <v>502</v>
      </c>
      <c r="K9" s="202" t="s">
        <v>305</v>
      </c>
    </row>
    <row r="10" spans="1:11" ht="15" customHeight="1" x14ac:dyDescent="0.2">
      <c r="A10" s="172">
        <v>43910</v>
      </c>
      <c r="B10" s="71" t="s">
        <v>536</v>
      </c>
      <c r="C10" s="72" t="s">
        <v>537</v>
      </c>
      <c r="D10" s="72" t="s">
        <v>538</v>
      </c>
      <c r="E10" s="72" t="s">
        <v>539</v>
      </c>
      <c r="F10" s="97">
        <v>1</v>
      </c>
      <c r="G10" s="75">
        <v>0</v>
      </c>
      <c r="H10" s="81">
        <v>0</v>
      </c>
      <c r="I10" s="193">
        <v>9500</v>
      </c>
      <c r="J10" s="202" t="s">
        <v>162</v>
      </c>
      <c r="K10" s="202" t="s">
        <v>540</v>
      </c>
    </row>
    <row r="11" spans="1:11" ht="15" customHeight="1" x14ac:dyDescent="0.2">
      <c r="A11" s="172">
        <v>43914</v>
      </c>
      <c r="B11" s="71" t="s">
        <v>582</v>
      </c>
      <c r="C11" s="72" t="s">
        <v>583</v>
      </c>
      <c r="D11" s="72" t="s">
        <v>584</v>
      </c>
      <c r="E11" s="72" t="s">
        <v>585</v>
      </c>
      <c r="F11" s="97">
        <v>1</v>
      </c>
      <c r="G11" s="75">
        <v>0</v>
      </c>
      <c r="H11" s="81">
        <v>0</v>
      </c>
      <c r="I11" s="193">
        <v>256292</v>
      </c>
      <c r="J11" s="202" t="s">
        <v>586</v>
      </c>
      <c r="K11" s="202" t="s">
        <v>587</v>
      </c>
    </row>
    <row r="12" spans="1:11" ht="15" customHeight="1" x14ac:dyDescent="0.2">
      <c r="A12" s="182"/>
      <c r="B12" s="46"/>
      <c r="C12" s="48"/>
      <c r="D12" s="51"/>
      <c r="E12" s="21" t="s">
        <v>13</v>
      </c>
      <c r="F12" s="22">
        <f>SUM(F3:F11)</f>
        <v>9</v>
      </c>
      <c r="G12" s="22">
        <f>SUM(G3:G11)</f>
        <v>0</v>
      </c>
      <c r="H12" s="134">
        <f>SUM(H3:H11)</f>
        <v>0</v>
      </c>
      <c r="I12" s="194">
        <f>SUM(I3:I11)</f>
        <v>457346</v>
      </c>
      <c r="J12" s="203"/>
      <c r="K12" s="204"/>
    </row>
    <row r="13" spans="1:11" ht="15" customHeight="1" x14ac:dyDescent="0.25">
      <c r="A13" s="195" t="s">
        <v>16</v>
      </c>
      <c r="B13" s="50"/>
      <c r="C13" s="52"/>
      <c r="D13" s="53"/>
      <c r="E13" s="53"/>
      <c r="F13" s="54"/>
      <c r="G13" s="98"/>
      <c r="H13" s="35"/>
      <c r="I13" s="200"/>
      <c r="J13" s="200"/>
      <c r="K13" s="192"/>
    </row>
    <row r="14" spans="1:11" ht="15" customHeight="1" x14ac:dyDescent="0.2">
      <c r="A14" s="168" t="s">
        <v>0</v>
      </c>
      <c r="B14" s="65" t="s">
        <v>1</v>
      </c>
      <c r="C14" s="101" t="s">
        <v>2</v>
      </c>
      <c r="D14" s="101" t="s">
        <v>3</v>
      </c>
      <c r="E14" s="101" t="s">
        <v>8</v>
      </c>
      <c r="F14" s="96"/>
      <c r="G14" s="130" t="s">
        <v>29</v>
      </c>
      <c r="H14" s="101" t="s">
        <v>31</v>
      </c>
      <c r="I14" s="188" t="s">
        <v>6</v>
      </c>
      <c r="J14" s="201" t="s">
        <v>43</v>
      </c>
      <c r="K14" s="201" t="s">
        <v>44</v>
      </c>
    </row>
    <row r="15" spans="1:11" ht="15" customHeight="1" x14ac:dyDescent="0.2">
      <c r="A15" s="216">
        <v>43896</v>
      </c>
      <c r="B15" s="217" t="s">
        <v>200</v>
      </c>
      <c r="C15" s="218" t="s">
        <v>201</v>
      </c>
      <c r="D15" s="218" t="s">
        <v>202</v>
      </c>
      <c r="E15" s="218" t="s">
        <v>203</v>
      </c>
      <c r="F15" s="97">
        <v>1</v>
      </c>
      <c r="G15" s="214">
        <v>0</v>
      </c>
      <c r="H15" s="120">
        <v>0</v>
      </c>
      <c r="I15" s="193">
        <v>23000</v>
      </c>
      <c r="J15" s="202" t="s">
        <v>204</v>
      </c>
      <c r="K15" s="202" t="s">
        <v>205</v>
      </c>
    </row>
    <row r="16" spans="1:11" ht="15" customHeight="1" x14ac:dyDescent="0.2">
      <c r="A16" s="172">
        <v>43896</v>
      </c>
      <c r="B16" s="71" t="s">
        <v>206</v>
      </c>
      <c r="C16" s="72" t="s">
        <v>207</v>
      </c>
      <c r="D16" s="72"/>
      <c r="E16" s="72" t="s">
        <v>208</v>
      </c>
      <c r="F16" s="97">
        <v>1</v>
      </c>
      <c r="G16" s="75">
        <v>0</v>
      </c>
      <c r="H16" s="120">
        <v>0</v>
      </c>
      <c r="I16" s="193">
        <v>30000</v>
      </c>
      <c r="J16" s="202" t="s">
        <v>209</v>
      </c>
      <c r="K16" s="202" t="s">
        <v>210</v>
      </c>
    </row>
    <row r="17" spans="1:11" ht="15" customHeight="1" x14ac:dyDescent="0.2">
      <c r="A17" s="172">
        <v>43896</v>
      </c>
      <c r="B17" s="71" t="s">
        <v>221</v>
      </c>
      <c r="C17" s="72" t="s">
        <v>222</v>
      </c>
      <c r="D17" s="72" t="s">
        <v>223</v>
      </c>
      <c r="E17" s="72" t="s">
        <v>224</v>
      </c>
      <c r="F17" s="97">
        <v>1</v>
      </c>
      <c r="G17" s="75">
        <v>0</v>
      </c>
      <c r="H17" s="120">
        <v>0</v>
      </c>
      <c r="I17" s="193">
        <v>30000</v>
      </c>
      <c r="J17" s="202" t="s">
        <v>225</v>
      </c>
      <c r="K17" s="202" t="s">
        <v>226</v>
      </c>
    </row>
    <row r="18" spans="1:11" ht="15" customHeight="1" x14ac:dyDescent="0.2">
      <c r="A18" s="172">
        <v>43901</v>
      </c>
      <c r="B18" s="71" t="s">
        <v>290</v>
      </c>
      <c r="C18" s="72" t="s">
        <v>291</v>
      </c>
      <c r="D18" s="72" t="s">
        <v>292</v>
      </c>
      <c r="E18" s="72" t="s">
        <v>293</v>
      </c>
      <c r="F18" s="97">
        <v>1</v>
      </c>
      <c r="G18" s="75">
        <v>0</v>
      </c>
      <c r="H18" s="120">
        <v>0</v>
      </c>
      <c r="I18" s="193">
        <v>4500</v>
      </c>
      <c r="J18" s="202" t="s">
        <v>294</v>
      </c>
      <c r="K18" s="202" t="s">
        <v>295</v>
      </c>
    </row>
    <row r="19" spans="1:11" ht="15" customHeight="1" x14ac:dyDescent="0.2">
      <c r="A19" s="172">
        <v>43901</v>
      </c>
      <c r="B19" s="71" t="s">
        <v>296</v>
      </c>
      <c r="C19" s="72" t="s">
        <v>297</v>
      </c>
      <c r="D19" s="72" t="s">
        <v>298</v>
      </c>
      <c r="E19" s="72" t="s">
        <v>299</v>
      </c>
      <c r="F19" s="97">
        <v>1</v>
      </c>
      <c r="G19" s="75">
        <v>0</v>
      </c>
      <c r="H19" s="120">
        <v>63000</v>
      </c>
      <c r="I19" s="193">
        <v>1103844</v>
      </c>
      <c r="J19" s="202" t="s">
        <v>294</v>
      </c>
      <c r="K19" s="202" t="s">
        <v>300</v>
      </c>
    </row>
    <row r="20" spans="1:11" ht="15" customHeight="1" x14ac:dyDescent="0.2">
      <c r="A20" s="172">
        <v>43901</v>
      </c>
      <c r="B20" s="71" t="s">
        <v>301</v>
      </c>
      <c r="C20" s="72" t="s">
        <v>302</v>
      </c>
      <c r="D20" s="72" t="s">
        <v>55</v>
      </c>
      <c r="E20" s="72" t="s">
        <v>303</v>
      </c>
      <c r="F20" s="97">
        <v>1</v>
      </c>
      <c r="G20" s="75">
        <v>0</v>
      </c>
      <c r="H20" s="120">
        <v>0</v>
      </c>
      <c r="I20" s="193">
        <v>0</v>
      </c>
      <c r="J20" s="202" t="s">
        <v>304</v>
      </c>
      <c r="K20" s="202" t="s">
        <v>305</v>
      </c>
    </row>
    <row r="21" spans="1:11" ht="15" customHeight="1" x14ac:dyDescent="0.2">
      <c r="A21" s="172">
        <v>43901</v>
      </c>
      <c r="B21" s="71" t="s">
        <v>329</v>
      </c>
      <c r="C21" s="72" t="s">
        <v>330</v>
      </c>
      <c r="D21" s="72"/>
      <c r="E21" s="72" t="s">
        <v>331</v>
      </c>
      <c r="F21" s="97">
        <v>1</v>
      </c>
      <c r="G21" s="75">
        <v>6800</v>
      </c>
      <c r="H21" s="120">
        <v>340</v>
      </c>
      <c r="I21" s="193">
        <v>465000</v>
      </c>
      <c r="J21" s="202" t="s">
        <v>332</v>
      </c>
      <c r="K21" s="202" t="s">
        <v>333</v>
      </c>
    </row>
    <row r="22" spans="1:11" ht="15" customHeight="1" x14ac:dyDescent="0.2">
      <c r="A22" s="172">
        <v>43903</v>
      </c>
      <c r="B22" s="71" t="s">
        <v>348</v>
      </c>
      <c r="C22" s="72" t="s">
        <v>349</v>
      </c>
      <c r="D22" s="72" t="s">
        <v>298</v>
      </c>
      <c r="E22" s="72" t="s">
        <v>350</v>
      </c>
      <c r="F22" s="97">
        <v>1</v>
      </c>
      <c r="G22" s="75">
        <v>0</v>
      </c>
      <c r="H22" s="120">
        <v>0</v>
      </c>
      <c r="I22" s="193">
        <v>5000</v>
      </c>
      <c r="J22" s="202" t="s">
        <v>351</v>
      </c>
      <c r="K22" s="202" t="s">
        <v>352</v>
      </c>
    </row>
    <row r="23" spans="1:11" ht="15" customHeight="1" x14ac:dyDescent="0.2">
      <c r="A23" s="172">
        <v>43903</v>
      </c>
      <c r="B23" s="71" t="s">
        <v>359</v>
      </c>
      <c r="C23" s="72" t="s">
        <v>360</v>
      </c>
      <c r="D23" s="72"/>
      <c r="E23" s="72" t="s">
        <v>361</v>
      </c>
      <c r="F23" s="97">
        <v>1</v>
      </c>
      <c r="G23" s="75">
        <v>0</v>
      </c>
      <c r="H23" s="120">
        <v>0</v>
      </c>
      <c r="I23" s="193">
        <v>150000</v>
      </c>
      <c r="J23" s="202" t="s">
        <v>209</v>
      </c>
      <c r="K23" s="202" t="s">
        <v>362</v>
      </c>
    </row>
    <row r="24" spans="1:11" ht="15" customHeight="1" x14ac:dyDescent="0.2">
      <c r="A24" s="172">
        <v>43907</v>
      </c>
      <c r="B24" s="71" t="s">
        <v>425</v>
      </c>
      <c r="C24" s="72" t="s">
        <v>426</v>
      </c>
      <c r="D24" s="72" t="s">
        <v>427</v>
      </c>
      <c r="E24" s="72" t="s">
        <v>428</v>
      </c>
      <c r="F24" s="97">
        <v>1</v>
      </c>
      <c r="G24" s="75">
        <v>0</v>
      </c>
      <c r="H24" s="120">
        <v>0</v>
      </c>
      <c r="I24" s="193">
        <v>5500</v>
      </c>
      <c r="J24" s="202" t="s">
        <v>429</v>
      </c>
      <c r="K24" s="202" t="s">
        <v>430</v>
      </c>
    </row>
    <row r="25" spans="1:11" ht="15" customHeight="1" x14ac:dyDescent="0.2">
      <c r="A25" s="172">
        <v>43909</v>
      </c>
      <c r="B25" s="71" t="s">
        <v>463</v>
      </c>
      <c r="C25" s="72" t="s">
        <v>464</v>
      </c>
      <c r="D25" s="72" t="s">
        <v>465</v>
      </c>
      <c r="E25" s="72" t="s">
        <v>466</v>
      </c>
      <c r="F25" s="97">
        <v>1</v>
      </c>
      <c r="G25" s="75">
        <v>0</v>
      </c>
      <c r="H25" s="120">
        <v>0</v>
      </c>
      <c r="I25" s="193">
        <v>20000</v>
      </c>
      <c r="J25" s="202" t="s">
        <v>467</v>
      </c>
      <c r="K25" s="202" t="s">
        <v>466</v>
      </c>
    </row>
    <row r="26" spans="1:11" ht="15" customHeight="1" x14ac:dyDescent="0.2">
      <c r="A26" s="172">
        <v>43910</v>
      </c>
      <c r="B26" s="71" t="s">
        <v>503</v>
      </c>
      <c r="C26" s="72" t="s">
        <v>504</v>
      </c>
      <c r="D26" s="72"/>
      <c r="E26" s="72" t="s">
        <v>505</v>
      </c>
      <c r="F26" s="97">
        <v>1</v>
      </c>
      <c r="G26" s="75">
        <v>0</v>
      </c>
      <c r="H26" s="120">
        <v>0</v>
      </c>
      <c r="I26" s="193">
        <v>25000</v>
      </c>
      <c r="J26" s="202" t="s">
        <v>225</v>
      </c>
      <c r="K26" s="202" t="s">
        <v>506</v>
      </c>
    </row>
    <row r="27" spans="1:11" ht="15" customHeight="1" x14ac:dyDescent="0.2">
      <c r="A27" s="172">
        <v>43910</v>
      </c>
      <c r="B27" s="71" t="s">
        <v>513</v>
      </c>
      <c r="C27" s="72" t="s">
        <v>514</v>
      </c>
      <c r="D27" s="72" t="s">
        <v>515</v>
      </c>
      <c r="E27" s="72" t="s">
        <v>516</v>
      </c>
      <c r="F27" s="97">
        <v>1</v>
      </c>
      <c r="G27" s="75">
        <v>4337</v>
      </c>
      <c r="H27" s="120">
        <v>0</v>
      </c>
      <c r="I27" s="193">
        <v>512924</v>
      </c>
      <c r="J27" s="202" t="s">
        <v>209</v>
      </c>
      <c r="K27" s="202"/>
    </row>
    <row r="28" spans="1:11" ht="15" customHeight="1" x14ac:dyDescent="0.2">
      <c r="A28" s="172">
        <v>43914</v>
      </c>
      <c r="B28" s="71" t="s">
        <v>554</v>
      </c>
      <c r="C28" s="72" t="s">
        <v>555</v>
      </c>
      <c r="D28" s="72" t="s">
        <v>556</v>
      </c>
      <c r="E28" s="72" t="s">
        <v>557</v>
      </c>
      <c r="F28" s="97">
        <v>1</v>
      </c>
      <c r="G28" s="75">
        <v>623</v>
      </c>
      <c r="H28" s="120">
        <v>0</v>
      </c>
      <c r="I28" s="193">
        <v>45000</v>
      </c>
      <c r="J28" s="202" t="s">
        <v>558</v>
      </c>
      <c r="K28" s="202" t="s">
        <v>559</v>
      </c>
    </row>
    <row r="29" spans="1:11" ht="15" customHeight="1" x14ac:dyDescent="0.2">
      <c r="A29" s="172">
        <v>43914</v>
      </c>
      <c r="B29" s="71" t="s">
        <v>578</v>
      </c>
      <c r="C29" s="72" t="s">
        <v>579</v>
      </c>
      <c r="D29" s="72" t="s">
        <v>55</v>
      </c>
      <c r="E29" s="72" t="s">
        <v>580</v>
      </c>
      <c r="F29" s="97">
        <v>1</v>
      </c>
      <c r="G29" s="75">
        <v>0</v>
      </c>
      <c r="H29" s="120">
        <v>0</v>
      </c>
      <c r="I29" s="193">
        <v>3000</v>
      </c>
      <c r="J29" s="202" t="s">
        <v>581</v>
      </c>
      <c r="K29" s="202" t="s">
        <v>580</v>
      </c>
    </row>
    <row r="30" spans="1:11" ht="15" customHeight="1" x14ac:dyDescent="0.2">
      <c r="A30" s="172">
        <v>43916</v>
      </c>
      <c r="B30" s="71" t="s">
        <v>618</v>
      </c>
      <c r="C30" s="72" t="s">
        <v>619</v>
      </c>
      <c r="D30" s="72" t="s">
        <v>55</v>
      </c>
      <c r="E30" s="72" t="s">
        <v>620</v>
      </c>
      <c r="F30" s="97">
        <v>1</v>
      </c>
      <c r="G30" s="75">
        <v>0</v>
      </c>
      <c r="H30" s="120">
        <v>0</v>
      </c>
      <c r="I30" s="193">
        <v>14880</v>
      </c>
      <c r="J30" s="202" t="s">
        <v>621</v>
      </c>
      <c r="K30" s="202" t="s">
        <v>622</v>
      </c>
    </row>
    <row r="31" spans="1:11" ht="15" customHeight="1" x14ac:dyDescent="0.2">
      <c r="A31" s="172">
        <v>43921</v>
      </c>
      <c r="B31" s="71" t="s">
        <v>671</v>
      </c>
      <c r="C31" s="72" t="s">
        <v>672</v>
      </c>
      <c r="D31" s="72" t="s">
        <v>142</v>
      </c>
      <c r="E31" s="72" t="s">
        <v>673</v>
      </c>
      <c r="F31" s="97">
        <v>1</v>
      </c>
      <c r="G31" s="75">
        <v>670</v>
      </c>
      <c r="H31" s="120">
        <v>0</v>
      </c>
      <c r="I31" s="193">
        <v>7800</v>
      </c>
      <c r="J31" s="202" t="s">
        <v>581</v>
      </c>
      <c r="K31" s="202" t="s">
        <v>674</v>
      </c>
    </row>
    <row r="32" spans="1:11" ht="15" customHeight="1" x14ac:dyDescent="0.2">
      <c r="A32" s="172">
        <v>43921</v>
      </c>
      <c r="B32" s="71" t="s">
        <v>682</v>
      </c>
      <c r="C32" s="72" t="s">
        <v>683</v>
      </c>
      <c r="D32" s="72" t="s">
        <v>267</v>
      </c>
      <c r="E32" s="72" t="s">
        <v>684</v>
      </c>
      <c r="F32" s="97">
        <v>1</v>
      </c>
      <c r="G32" s="75">
        <v>0</v>
      </c>
      <c r="H32" s="120">
        <v>0</v>
      </c>
      <c r="I32" s="193">
        <v>30000</v>
      </c>
      <c r="J32" s="202" t="s">
        <v>685</v>
      </c>
      <c r="K32" s="202" t="s">
        <v>686</v>
      </c>
    </row>
    <row r="33" spans="1:11" ht="15" customHeight="1" x14ac:dyDescent="0.2">
      <c r="A33" s="182"/>
      <c r="B33" s="46"/>
      <c r="C33" s="48"/>
      <c r="D33" s="189"/>
      <c r="E33" s="21" t="s">
        <v>13</v>
      </c>
      <c r="F33" s="22">
        <f>SUM(F15:F32)</f>
        <v>18</v>
      </c>
      <c r="G33" s="22">
        <f>SUM(G15:G32)</f>
        <v>12430</v>
      </c>
      <c r="H33" s="134">
        <f>SUM(H15:H32)</f>
        <v>63340</v>
      </c>
      <c r="I33" s="194">
        <f>SUM(I15:I32)</f>
        <v>2475448</v>
      </c>
      <c r="J33" s="203"/>
      <c r="K33" s="204"/>
    </row>
    <row r="34" spans="1:11" ht="15" customHeight="1" x14ac:dyDescent="0.2">
      <c r="A34" s="1"/>
      <c r="B34" s="1"/>
      <c r="C34" s="1"/>
      <c r="D34" s="1"/>
      <c r="E34" s="1"/>
      <c r="F34" s="1"/>
      <c r="G34" s="1"/>
      <c r="H34" s="1"/>
    </row>
    <row r="35" spans="1:11" ht="15" customHeight="1" x14ac:dyDescent="0.2"/>
    <row r="36" spans="1:11" ht="15" customHeight="1" x14ac:dyDescent="0.2"/>
    <row r="37" spans="1:11" ht="15" customHeight="1" x14ac:dyDescent="0.2"/>
    <row r="38" spans="1:11" ht="15" customHeight="1" x14ac:dyDescent="0.2"/>
    <row r="39" spans="1:11" ht="15" customHeight="1" x14ac:dyDescent="0.2"/>
    <row r="40" spans="1:11" ht="15" customHeight="1" x14ac:dyDescent="0.2"/>
    <row r="41" spans="1:11" ht="15" customHeight="1" x14ac:dyDescent="0.2"/>
    <row r="42" spans="1:11" ht="15" customHeight="1" x14ac:dyDescent="0.2"/>
    <row r="43" spans="1:11" ht="15" customHeight="1" x14ac:dyDescent="0.2"/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>
      <c r="J88" s="124"/>
    </row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>
      <c r="J100" s="1" t="s">
        <v>41</v>
      </c>
    </row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21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</sheetData>
  <sortState ref="A15:K32">
    <sortCondition ref="A15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9"/>
  <sheetViews>
    <sheetView topLeftCell="A29" workbookViewId="0">
      <pane ySplit="300" topLeftCell="A66" activePane="bottomLeft"/>
      <selection activeCell="A29" sqref="A1:XFD1048576"/>
      <selection pane="bottomLeft" activeCell="D99" sqref="D99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8" ht="16.5" thickTop="1" x14ac:dyDescent="0.25">
      <c r="A1" s="139" t="s">
        <v>28</v>
      </c>
      <c r="B1" s="140"/>
      <c r="C1" s="135"/>
      <c r="D1" s="141"/>
      <c r="E1" s="142"/>
      <c r="F1" s="136"/>
      <c r="G1" s="143"/>
      <c r="H1" s="144"/>
    </row>
    <row r="2" spans="1:8" ht="15.75" customHeight="1" x14ac:dyDescent="0.2">
      <c r="A2" s="137" t="s">
        <v>0</v>
      </c>
      <c r="B2" s="65" t="s">
        <v>1</v>
      </c>
      <c r="C2" s="101" t="s">
        <v>2</v>
      </c>
      <c r="D2" s="101" t="s">
        <v>3</v>
      </c>
      <c r="E2" s="101" t="s">
        <v>8</v>
      </c>
      <c r="F2" s="92"/>
      <c r="G2" s="107"/>
      <c r="H2" s="145" t="s">
        <v>6</v>
      </c>
    </row>
    <row r="3" spans="1:8" ht="14.25" customHeight="1" x14ac:dyDescent="0.2">
      <c r="A3" s="138">
        <v>43893</v>
      </c>
      <c r="B3" s="79" t="s">
        <v>104</v>
      </c>
      <c r="C3" s="80" t="s">
        <v>105</v>
      </c>
      <c r="D3" s="80" t="s">
        <v>106</v>
      </c>
      <c r="E3" s="80" t="s">
        <v>107</v>
      </c>
      <c r="F3" s="219">
        <v>1</v>
      </c>
      <c r="G3" s="120"/>
      <c r="H3" s="220">
        <v>55000</v>
      </c>
    </row>
    <row r="4" spans="1:8" ht="14.25" customHeight="1" x14ac:dyDescent="0.2">
      <c r="A4" s="138">
        <v>43908</v>
      </c>
      <c r="B4" s="79" t="s">
        <v>470</v>
      </c>
      <c r="C4" s="80" t="s">
        <v>471</v>
      </c>
      <c r="D4" s="80"/>
      <c r="E4" s="80" t="s">
        <v>107</v>
      </c>
      <c r="F4" s="219">
        <v>1</v>
      </c>
      <c r="G4" s="120"/>
      <c r="H4" s="220">
        <v>40000</v>
      </c>
    </row>
    <row r="5" spans="1:8" ht="14.25" customHeight="1" x14ac:dyDescent="0.2">
      <c r="A5" s="138">
        <v>43910</v>
      </c>
      <c r="B5" s="79" t="s">
        <v>510</v>
      </c>
      <c r="C5" s="80" t="s">
        <v>511</v>
      </c>
      <c r="D5" s="80"/>
      <c r="E5" s="80" t="s">
        <v>512</v>
      </c>
      <c r="F5" s="219">
        <v>1</v>
      </c>
      <c r="G5" s="120"/>
      <c r="H5" s="220">
        <v>67000</v>
      </c>
    </row>
    <row r="6" spans="1:8" ht="14.25" customHeight="1" x14ac:dyDescent="0.2">
      <c r="A6" s="138">
        <v>43914</v>
      </c>
      <c r="B6" s="79" t="s">
        <v>563</v>
      </c>
      <c r="C6" s="80" t="s">
        <v>564</v>
      </c>
      <c r="D6" s="80"/>
      <c r="E6" s="80" t="s">
        <v>565</v>
      </c>
      <c r="F6" s="219">
        <v>1</v>
      </c>
      <c r="G6" s="120"/>
      <c r="H6" s="220">
        <v>25000</v>
      </c>
    </row>
    <row r="7" spans="1:8" ht="14.25" customHeight="1" x14ac:dyDescent="0.2">
      <c r="A7" s="138">
        <v>43920</v>
      </c>
      <c r="B7" s="79" t="s">
        <v>649</v>
      </c>
      <c r="C7" s="80" t="s">
        <v>650</v>
      </c>
      <c r="D7" s="80" t="s">
        <v>169</v>
      </c>
      <c r="E7" s="80" t="s">
        <v>651</v>
      </c>
      <c r="F7" s="219">
        <v>1</v>
      </c>
      <c r="G7" s="120"/>
      <c r="H7" s="220">
        <v>130000</v>
      </c>
    </row>
    <row r="8" spans="1:8" ht="14.25" customHeight="1" x14ac:dyDescent="0.2">
      <c r="A8" s="146"/>
      <c r="B8" s="63"/>
      <c r="C8" s="64"/>
      <c r="D8" s="64"/>
      <c r="E8" s="23" t="s">
        <v>13</v>
      </c>
      <c r="F8" s="94">
        <f>SUM(F3:F7)</f>
        <v>5</v>
      </c>
      <c r="G8" s="83"/>
      <c r="H8" s="147">
        <f>SUM(H3:H7)</f>
        <v>317000</v>
      </c>
    </row>
    <row r="9" spans="1:8" ht="14.25" customHeight="1" x14ac:dyDescent="0.25">
      <c r="A9" s="322" t="s">
        <v>26</v>
      </c>
      <c r="B9" s="318"/>
      <c r="C9" s="39"/>
      <c r="D9" s="39"/>
      <c r="E9" s="39"/>
      <c r="F9" s="93"/>
      <c r="G9" s="95"/>
      <c r="H9" s="148"/>
    </row>
    <row r="10" spans="1:8" ht="15.75" customHeight="1" x14ac:dyDescent="0.2">
      <c r="A10" s="137" t="s">
        <v>0</v>
      </c>
      <c r="B10" s="65" t="s">
        <v>1</v>
      </c>
      <c r="C10" s="101" t="s">
        <v>2</v>
      </c>
      <c r="D10" s="101" t="s">
        <v>3</v>
      </c>
      <c r="E10" s="101" t="s">
        <v>8</v>
      </c>
      <c r="F10" s="92"/>
      <c r="G10" s="115" t="s">
        <v>12</v>
      </c>
      <c r="H10" s="149" t="s">
        <v>27</v>
      </c>
    </row>
    <row r="11" spans="1:8" ht="15.75" customHeight="1" x14ac:dyDescent="0.2">
      <c r="A11" s="221">
        <v>43892</v>
      </c>
      <c r="B11" s="76" t="s">
        <v>83</v>
      </c>
      <c r="C11" s="72" t="s">
        <v>84</v>
      </c>
      <c r="D11" s="77"/>
      <c r="E11" s="78" t="s">
        <v>85</v>
      </c>
      <c r="F11" s="123">
        <v>1</v>
      </c>
      <c r="G11" s="99">
        <v>26</v>
      </c>
      <c r="H11" s="150" t="s">
        <v>86</v>
      </c>
    </row>
    <row r="12" spans="1:8" ht="15.75" customHeight="1" x14ac:dyDescent="0.2">
      <c r="A12" s="221">
        <v>43894</v>
      </c>
      <c r="B12" s="76" t="s">
        <v>128</v>
      </c>
      <c r="C12" s="72" t="s">
        <v>129</v>
      </c>
      <c r="D12" s="77" t="s">
        <v>130</v>
      </c>
      <c r="E12" s="78" t="s">
        <v>130</v>
      </c>
      <c r="F12" s="123">
        <v>1</v>
      </c>
      <c r="G12" s="99">
        <v>20</v>
      </c>
      <c r="H12" s="150" t="s">
        <v>131</v>
      </c>
    </row>
    <row r="13" spans="1:8" ht="15.75" customHeight="1" x14ac:dyDescent="0.2">
      <c r="A13" s="221">
        <v>43896</v>
      </c>
      <c r="B13" s="76" t="s">
        <v>211</v>
      </c>
      <c r="C13" s="72" t="s">
        <v>212</v>
      </c>
      <c r="D13" s="77" t="s">
        <v>213</v>
      </c>
      <c r="E13" s="78" t="s">
        <v>214</v>
      </c>
      <c r="F13" s="123">
        <v>1</v>
      </c>
      <c r="G13" s="99">
        <v>50</v>
      </c>
      <c r="H13" s="150" t="s">
        <v>86</v>
      </c>
    </row>
    <row r="14" spans="1:8" ht="15.75" customHeight="1" x14ac:dyDescent="0.2">
      <c r="A14" s="221">
        <v>43896</v>
      </c>
      <c r="B14" s="76" t="s">
        <v>215</v>
      </c>
      <c r="C14" s="72" t="s">
        <v>216</v>
      </c>
      <c r="D14" s="77" t="s">
        <v>213</v>
      </c>
      <c r="E14" s="78" t="s">
        <v>214</v>
      </c>
      <c r="F14" s="123">
        <v>1</v>
      </c>
      <c r="G14" s="99">
        <v>14</v>
      </c>
      <c r="H14" s="150" t="s">
        <v>86</v>
      </c>
    </row>
    <row r="15" spans="1:8" ht="15.75" customHeight="1" x14ac:dyDescent="0.2">
      <c r="A15" s="221">
        <v>43896</v>
      </c>
      <c r="B15" s="76" t="s">
        <v>217</v>
      </c>
      <c r="C15" s="72" t="s">
        <v>212</v>
      </c>
      <c r="D15" s="77" t="s">
        <v>213</v>
      </c>
      <c r="E15" s="78" t="s">
        <v>214</v>
      </c>
      <c r="F15" s="123">
        <v>1</v>
      </c>
      <c r="G15" s="99">
        <v>48</v>
      </c>
      <c r="H15" s="150" t="s">
        <v>86</v>
      </c>
    </row>
    <row r="16" spans="1:8" ht="15.75" customHeight="1" x14ac:dyDescent="0.2">
      <c r="A16" s="221">
        <v>43896</v>
      </c>
      <c r="B16" s="76" t="s">
        <v>218</v>
      </c>
      <c r="C16" s="72" t="s">
        <v>212</v>
      </c>
      <c r="D16" s="77" t="s">
        <v>213</v>
      </c>
      <c r="E16" s="78" t="s">
        <v>214</v>
      </c>
      <c r="F16" s="123">
        <v>1</v>
      </c>
      <c r="G16" s="99">
        <v>48</v>
      </c>
      <c r="H16" s="150" t="s">
        <v>86</v>
      </c>
    </row>
    <row r="17" spans="1:8" ht="15.75" customHeight="1" x14ac:dyDescent="0.2">
      <c r="A17" s="221">
        <v>43896</v>
      </c>
      <c r="B17" s="76" t="s">
        <v>219</v>
      </c>
      <c r="C17" s="72" t="s">
        <v>212</v>
      </c>
      <c r="D17" s="77" t="s">
        <v>213</v>
      </c>
      <c r="E17" s="78" t="s">
        <v>214</v>
      </c>
      <c r="F17" s="123">
        <v>1</v>
      </c>
      <c r="G17" s="99">
        <v>14</v>
      </c>
      <c r="H17" s="150" t="s">
        <v>86</v>
      </c>
    </row>
    <row r="18" spans="1:8" ht="15.75" customHeight="1" x14ac:dyDescent="0.2">
      <c r="A18" s="221">
        <v>43896</v>
      </c>
      <c r="B18" s="76" t="s">
        <v>220</v>
      </c>
      <c r="C18" s="72" t="s">
        <v>212</v>
      </c>
      <c r="D18" s="77" t="s">
        <v>213</v>
      </c>
      <c r="E18" s="78" t="s">
        <v>214</v>
      </c>
      <c r="F18" s="123">
        <v>1</v>
      </c>
      <c r="G18" s="99">
        <v>14</v>
      </c>
      <c r="H18" s="150" t="s">
        <v>86</v>
      </c>
    </row>
    <row r="19" spans="1:8" ht="15.75" customHeight="1" x14ac:dyDescent="0.2">
      <c r="A19" s="221">
        <v>43903</v>
      </c>
      <c r="B19" s="76" t="s">
        <v>334</v>
      </c>
      <c r="C19" s="72" t="s">
        <v>335</v>
      </c>
      <c r="D19" s="77"/>
      <c r="E19" s="78" t="s">
        <v>336</v>
      </c>
      <c r="F19" s="123">
        <v>1</v>
      </c>
      <c r="G19" s="99">
        <v>64</v>
      </c>
      <c r="H19" s="150" t="s">
        <v>86</v>
      </c>
    </row>
    <row r="20" spans="1:8" ht="15.75" customHeight="1" x14ac:dyDescent="0.2">
      <c r="A20" s="221">
        <v>43903</v>
      </c>
      <c r="B20" s="76" t="s">
        <v>353</v>
      </c>
      <c r="C20" s="72" t="s">
        <v>354</v>
      </c>
      <c r="D20" s="77" t="s">
        <v>355</v>
      </c>
      <c r="E20" s="78" t="s">
        <v>214</v>
      </c>
      <c r="F20" s="123">
        <v>1</v>
      </c>
      <c r="G20" s="99">
        <v>0</v>
      </c>
      <c r="H20" s="150" t="s">
        <v>356</v>
      </c>
    </row>
    <row r="21" spans="1:8" ht="15.75" customHeight="1" x14ac:dyDescent="0.2">
      <c r="A21" s="221">
        <v>43903</v>
      </c>
      <c r="B21" s="76" t="s">
        <v>357</v>
      </c>
      <c r="C21" s="72" t="s">
        <v>354</v>
      </c>
      <c r="D21" s="77" t="s">
        <v>355</v>
      </c>
      <c r="E21" s="78" t="s">
        <v>214</v>
      </c>
      <c r="F21" s="123">
        <v>1</v>
      </c>
      <c r="G21" s="99">
        <v>14</v>
      </c>
      <c r="H21" s="150" t="s">
        <v>86</v>
      </c>
    </row>
    <row r="22" spans="1:8" ht="15.75" customHeight="1" x14ac:dyDescent="0.2">
      <c r="A22" s="221">
        <v>43903</v>
      </c>
      <c r="B22" s="76" t="s">
        <v>358</v>
      </c>
      <c r="C22" s="72" t="s">
        <v>354</v>
      </c>
      <c r="D22" s="77" t="s">
        <v>355</v>
      </c>
      <c r="E22" s="78" t="s">
        <v>214</v>
      </c>
      <c r="F22" s="123">
        <v>1</v>
      </c>
      <c r="G22" s="99">
        <v>49</v>
      </c>
      <c r="H22" s="150" t="s">
        <v>86</v>
      </c>
    </row>
    <row r="23" spans="1:8" ht="15.75" customHeight="1" x14ac:dyDescent="0.2">
      <c r="A23" s="221">
        <v>43906</v>
      </c>
      <c r="B23" s="76" t="s">
        <v>439</v>
      </c>
      <c r="C23" s="72" t="s">
        <v>440</v>
      </c>
      <c r="D23" s="77"/>
      <c r="E23" s="78" t="s">
        <v>441</v>
      </c>
      <c r="F23" s="123">
        <v>1</v>
      </c>
      <c r="G23" s="99">
        <v>47</v>
      </c>
      <c r="H23" s="150" t="s">
        <v>86</v>
      </c>
    </row>
    <row r="24" spans="1:8" ht="15.75" customHeight="1" x14ac:dyDescent="0.2">
      <c r="A24" s="221">
        <v>43906</v>
      </c>
      <c r="B24" s="76" t="s">
        <v>442</v>
      </c>
      <c r="C24" s="72" t="s">
        <v>443</v>
      </c>
      <c r="D24" s="77" t="s">
        <v>444</v>
      </c>
      <c r="E24" s="78" t="s">
        <v>445</v>
      </c>
      <c r="F24" s="123">
        <v>1</v>
      </c>
      <c r="G24" s="99">
        <v>14</v>
      </c>
      <c r="H24" s="150" t="s">
        <v>446</v>
      </c>
    </row>
    <row r="25" spans="1:8" ht="15.75" customHeight="1" x14ac:dyDescent="0.2">
      <c r="A25" s="221">
        <v>43910</v>
      </c>
      <c r="B25" s="76" t="s">
        <v>528</v>
      </c>
      <c r="C25" s="72" t="s">
        <v>529</v>
      </c>
      <c r="D25" s="77" t="s">
        <v>530</v>
      </c>
      <c r="E25" s="78" t="s">
        <v>531</v>
      </c>
      <c r="F25" s="123">
        <v>1</v>
      </c>
      <c r="G25" s="99">
        <v>18</v>
      </c>
      <c r="H25" s="150" t="s">
        <v>532</v>
      </c>
    </row>
    <row r="26" spans="1:8" ht="15.75" customHeight="1" x14ac:dyDescent="0.2">
      <c r="A26" s="221">
        <v>43913</v>
      </c>
      <c r="B26" s="76" t="s">
        <v>566</v>
      </c>
      <c r="C26" s="72" t="s">
        <v>567</v>
      </c>
      <c r="D26" s="77"/>
      <c r="E26" s="78" t="s">
        <v>441</v>
      </c>
      <c r="F26" s="123">
        <v>1</v>
      </c>
      <c r="G26" s="99">
        <v>120</v>
      </c>
      <c r="H26" s="150" t="s">
        <v>568</v>
      </c>
    </row>
    <row r="27" spans="1:8" ht="15.75" customHeight="1" x14ac:dyDescent="0.2">
      <c r="A27" s="151"/>
      <c r="B27" s="57"/>
      <c r="C27" s="58"/>
      <c r="D27" s="45"/>
      <c r="E27" s="20" t="s">
        <v>13</v>
      </c>
      <c r="F27" s="94">
        <f>SUM(F11:F26)</f>
        <v>16</v>
      </c>
      <c r="G27" s="122"/>
      <c r="H27" s="152"/>
    </row>
    <row r="28" spans="1:8" ht="15.75" customHeight="1" x14ac:dyDescent="0.25">
      <c r="A28" s="323" t="s">
        <v>10</v>
      </c>
      <c r="B28" s="324"/>
      <c r="C28" s="39"/>
      <c r="D28" s="55"/>
      <c r="E28" s="56"/>
      <c r="F28" s="114"/>
      <c r="G28" s="89"/>
      <c r="H28" s="153"/>
    </row>
    <row r="29" spans="1:8" ht="15.75" customHeight="1" x14ac:dyDescent="0.2">
      <c r="A29" s="154" t="s">
        <v>0</v>
      </c>
      <c r="B29" s="65" t="s">
        <v>1</v>
      </c>
      <c r="C29" s="101" t="s">
        <v>2</v>
      </c>
      <c r="D29" s="101" t="s">
        <v>3</v>
      </c>
      <c r="E29" s="101" t="s">
        <v>8</v>
      </c>
      <c r="F29" s="115"/>
      <c r="G29" s="116"/>
      <c r="H29" s="155"/>
    </row>
    <row r="30" spans="1:8" ht="15.75" customHeight="1" x14ac:dyDescent="0.2">
      <c r="A30" s="221">
        <v>43899</v>
      </c>
      <c r="B30" s="217" t="s">
        <v>245</v>
      </c>
      <c r="C30" s="218" t="s">
        <v>246</v>
      </c>
      <c r="D30" s="218" t="s">
        <v>55</v>
      </c>
      <c r="E30" s="222" t="s">
        <v>247</v>
      </c>
      <c r="F30" s="214">
        <v>1</v>
      </c>
      <c r="G30" s="205"/>
      <c r="H30" s="206"/>
    </row>
    <row r="31" spans="1:8" ht="15.75" customHeight="1" x14ac:dyDescent="0.2">
      <c r="A31" s="221">
        <v>43900</v>
      </c>
      <c r="B31" s="217" t="s">
        <v>271</v>
      </c>
      <c r="C31" s="218" t="s">
        <v>272</v>
      </c>
      <c r="D31" s="218" t="s">
        <v>202</v>
      </c>
      <c r="E31" s="222" t="s">
        <v>203</v>
      </c>
      <c r="F31" s="214">
        <v>1</v>
      </c>
      <c r="G31" s="205"/>
      <c r="H31" s="206"/>
    </row>
    <row r="32" spans="1:8" ht="15.75" customHeight="1" x14ac:dyDescent="0.2">
      <c r="A32" s="221">
        <v>43902</v>
      </c>
      <c r="B32" s="217" t="s">
        <v>318</v>
      </c>
      <c r="C32" s="218" t="s">
        <v>319</v>
      </c>
      <c r="D32" s="218" t="s">
        <v>292</v>
      </c>
      <c r="E32" s="222" t="s">
        <v>320</v>
      </c>
      <c r="F32" s="214">
        <v>1</v>
      </c>
      <c r="G32" s="205"/>
      <c r="H32" s="206"/>
    </row>
    <row r="33" spans="1:8" ht="15.75" customHeight="1" x14ac:dyDescent="0.2">
      <c r="A33" s="221">
        <v>43906</v>
      </c>
      <c r="B33" s="217" t="s">
        <v>452</v>
      </c>
      <c r="C33" s="218" t="s">
        <v>453</v>
      </c>
      <c r="D33" s="218" t="s">
        <v>454</v>
      </c>
      <c r="E33" s="222" t="s">
        <v>455</v>
      </c>
      <c r="F33" s="214">
        <v>1</v>
      </c>
      <c r="G33" s="205"/>
      <c r="H33" s="206"/>
    </row>
    <row r="34" spans="1:8" ht="15.75" customHeight="1" x14ac:dyDescent="0.2">
      <c r="A34" s="221">
        <v>43906</v>
      </c>
      <c r="B34" s="217" t="s">
        <v>456</v>
      </c>
      <c r="C34" s="218" t="s">
        <v>457</v>
      </c>
      <c r="D34" s="218" t="s">
        <v>458</v>
      </c>
      <c r="E34" s="222" t="s">
        <v>459</v>
      </c>
      <c r="F34" s="214">
        <v>1</v>
      </c>
      <c r="G34" s="205"/>
      <c r="H34" s="206"/>
    </row>
    <row r="35" spans="1:8" ht="15.75" customHeight="1" x14ac:dyDescent="0.2">
      <c r="A35" s="221">
        <v>43910</v>
      </c>
      <c r="B35" s="217" t="s">
        <v>533</v>
      </c>
      <c r="C35" s="218" t="s">
        <v>534</v>
      </c>
      <c r="D35" s="218" t="s">
        <v>202</v>
      </c>
      <c r="E35" s="222" t="s">
        <v>535</v>
      </c>
      <c r="F35" s="214">
        <v>1</v>
      </c>
      <c r="G35" s="205"/>
      <c r="H35" s="206"/>
    </row>
    <row r="36" spans="1:8" ht="15.75" customHeight="1" x14ac:dyDescent="0.2">
      <c r="A36" s="156"/>
      <c r="B36" s="60"/>
      <c r="C36" s="61"/>
      <c r="D36" s="49"/>
      <c r="E36" s="59" t="s">
        <v>25</v>
      </c>
      <c r="F36" s="117">
        <f>SUM(F30:F35)</f>
        <v>6</v>
      </c>
      <c r="G36" s="119"/>
      <c r="H36" s="157"/>
    </row>
    <row r="37" spans="1:8" ht="15.75" customHeight="1" x14ac:dyDescent="0.25">
      <c r="A37" s="158" t="s">
        <v>24</v>
      </c>
      <c r="B37" s="62"/>
      <c r="C37" s="35"/>
      <c r="D37" s="36"/>
      <c r="E37" s="37"/>
      <c r="F37" s="118"/>
      <c r="G37" s="261"/>
      <c r="H37" s="206"/>
    </row>
    <row r="38" spans="1:8" ht="15.75" customHeight="1" x14ac:dyDescent="0.2">
      <c r="A38" s="233" t="s">
        <v>0</v>
      </c>
      <c r="B38" s="234" t="s">
        <v>1</v>
      </c>
      <c r="C38" s="201" t="s">
        <v>2</v>
      </c>
      <c r="D38" s="201" t="s">
        <v>3</v>
      </c>
      <c r="E38" s="259" t="s">
        <v>8</v>
      </c>
      <c r="F38" s="260"/>
      <c r="G38" s="116"/>
      <c r="H38" s="155"/>
    </row>
    <row r="39" spans="1:8" ht="15.75" customHeight="1" x14ac:dyDescent="0.2">
      <c r="A39" s="138">
        <v>43892</v>
      </c>
      <c r="B39" s="79" t="s">
        <v>67</v>
      </c>
      <c r="C39" s="73" t="s">
        <v>68</v>
      </c>
      <c r="D39" s="80" t="s">
        <v>54</v>
      </c>
      <c r="E39" s="73" t="s">
        <v>69</v>
      </c>
      <c r="F39" s="74">
        <v>1</v>
      </c>
      <c r="G39" s="262"/>
      <c r="H39" s="263"/>
    </row>
    <row r="40" spans="1:8" ht="15.75" customHeight="1" x14ac:dyDescent="0.2">
      <c r="A40" s="159">
        <v>43892</v>
      </c>
      <c r="B40" s="79" t="s">
        <v>70</v>
      </c>
      <c r="C40" s="73" t="s">
        <v>71</v>
      </c>
      <c r="D40" s="80" t="s">
        <v>54</v>
      </c>
      <c r="E40" s="73" t="s">
        <v>69</v>
      </c>
      <c r="F40" s="74">
        <v>1</v>
      </c>
      <c r="G40" s="205"/>
      <c r="H40" s="206"/>
    </row>
    <row r="41" spans="1:8" ht="15.75" customHeight="1" x14ac:dyDescent="0.2">
      <c r="A41" s="138">
        <v>43892</v>
      </c>
      <c r="B41" s="79" t="s">
        <v>72</v>
      </c>
      <c r="C41" s="73" t="s">
        <v>73</v>
      </c>
      <c r="D41" s="80" t="s">
        <v>54</v>
      </c>
      <c r="E41" s="73" t="s">
        <v>69</v>
      </c>
      <c r="F41" s="74">
        <v>1</v>
      </c>
      <c r="G41" s="205"/>
      <c r="H41" s="206"/>
    </row>
    <row r="42" spans="1:8" ht="15.75" customHeight="1" x14ac:dyDescent="0.2">
      <c r="A42" s="138">
        <v>43892</v>
      </c>
      <c r="B42" s="79" t="s">
        <v>74</v>
      </c>
      <c r="C42" s="73" t="s">
        <v>75</v>
      </c>
      <c r="D42" s="257" t="s">
        <v>54</v>
      </c>
      <c r="E42" s="73" t="s">
        <v>69</v>
      </c>
      <c r="F42" s="74">
        <v>1</v>
      </c>
      <c r="G42" s="205"/>
      <c r="H42" s="206"/>
    </row>
    <row r="43" spans="1:8" ht="15.75" customHeight="1" x14ac:dyDescent="0.2">
      <c r="A43" s="138">
        <v>43892</v>
      </c>
      <c r="B43" s="79" t="s">
        <v>76</v>
      </c>
      <c r="C43" s="73" t="s">
        <v>77</v>
      </c>
      <c r="D43" s="80" t="s">
        <v>54</v>
      </c>
      <c r="E43" s="73" t="s">
        <v>69</v>
      </c>
      <c r="F43" s="74">
        <v>1</v>
      </c>
      <c r="G43" s="205"/>
      <c r="H43" s="206"/>
    </row>
    <row r="44" spans="1:8" ht="15.75" customHeight="1" x14ac:dyDescent="0.2">
      <c r="A44" s="138">
        <v>43892</v>
      </c>
      <c r="B44" s="79" t="s">
        <v>78</v>
      </c>
      <c r="C44" s="73" t="s">
        <v>79</v>
      </c>
      <c r="D44" s="80"/>
      <c r="E44" s="73" t="s">
        <v>56</v>
      </c>
      <c r="F44" s="74">
        <v>1</v>
      </c>
      <c r="G44" s="205"/>
      <c r="H44" s="206"/>
    </row>
    <row r="45" spans="1:8" ht="15.75" customHeight="1" x14ac:dyDescent="0.2">
      <c r="A45" s="159">
        <v>43893</v>
      </c>
      <c r="B45" s="79" t="s">
        <v>87</v>
      </c>
      <c r="C45" s="73" t="s">
        <v>88</v>
      </c>
      <c r="D45" s="80" t="s">
        <v>54</v>
      </c>
      <c r="E45" s="73" t="s">
        <v>69</v>
      </c>
      <c r="F45" s="74">
        <v>1</v>
      </c>
      <c r="G45" s="205"/>
      <c r="H45" s="206"/>
    </row>
    <row r="46" spans="1:8" ht="15.75" customHeight="1" x14ac:dyDescent="0.2">
      <c r="A46" s="159">
        <v>43893</v>
      </c>
      <c r="B46" s="79" t="s">
        <v>89</v>
      </c>
      <c r="C46" s="73" t="s">
        <v>90</v>
      </c>
      <c r="D46" s="80" t="s">
        <v>54</v>
      </c>
      <c r="E46" s="73" t="s">
        <v>69</v>
      </c>
      <c r="F46" s="74">
        <v>1</v>
      </c>
      <c r="G46" s="205"/>
      <c r="H46" s="206"/>
    </row>
    <row r="47" spans="1:8" ht="15.75" customHeight="1" x14ac:dyDescent="0.2">
      <c r="A47" s="159">
        <v>43893</v>
      </c>
      <c r="B47" s="79" t="s">
        <v>91</v>
      </c>
      <c r="C47" s="73" t="s">
        <v>92</v>
      </c>
      <c r="D47" s="80" t="s">
        <v>54</v>
      </c>
      <c r="E47" s="73" t="s">
        <v>69</v>
      </c>
      <c r="F47" s="74">
        <v>1</v>
      </c>
      <c r="G47" s="205"/>
      <c r="H47" s="206"/>
    </row>
    <row r="48" spans="1:8" ht="15.75" customHeight="1" x14ac:dyDescent="0.2">
      <c r="A48" s="159">
        <v>43893</v>
      </c>
      <c r="B48" s="79" t="s">
        <v>93</v>
      </c>
      <c r="C48" s="73" t="s">
        <v>94</v>
      </c>
      <c r="D48" s="80" t="s">
        <v>54</v>
      </c>
      <c r="E48" s="73" t="s">
        <v>69</v>
      </c>
      <c r="F48" s="74">
        <v>1</v>
      </c>
      <c r="G48" s="205"/>
      <c r="H48" s="206"/>
    </row>
    <row r="49" spans="1:8" ht="15.75" customHeight="1" x14ac:dyDescent="0.2">
      <c r="A49" s="159">
        <v>43893</v>
      </c>
      <c r="B49" s="79" t="s">
        <v>95</v>
      </c>
      <c r="C49" s="73" t="s">
        <v>96</v>
      </c>
      <c r="D49" s="80" t="s">
        <v>54</v>
      </c>
      <c r="E49" s="73" t="s">
        <v>69</v>
      </c>
      <c r="F49" s="74">
        <v>1</v>
      </c>
      <c r="G49" s="205"/>
      <c r="H49" s="206"/>
    </row>
    <row r="50" spans="1:8" ht="15.75" customHeight="1" x14ac:dyDescent="0.2">
      <c r="A50" s="159">
        <v>43893</v>
      </c>
      <c r="B50" s="79" t="s">
        <v>97</v>
      </c>
      <c r="C50" s="73" t="s">
        <v>98</v>
      </c>
      <c r="D50" s="80"/>
      <c r="E50" s="73" t="s">
        <v>56</v>
      </c>
      <c r="F50" s="74">
        <v>1</v>
      </c>
      <c r="G50" s="205"/>
      <c r="H50" s="206"/>
    </row>
    <row r="51" spans="1:8" ht="15.75" customHeight="1" x14ac:dyDescent="0.2">
      <c r="A51" s="159">
        <v>43893</v>
      </c>
      <c r="B51" s="79" t="s">
        <v>99</v>
      </c>
      <c r="C51" s="73" t="s">
        <v>100</v>
      </c>
      <c r="D51" s="80"/>
      <c r="E51" s="73" t="s">
        <v>56</v>
      </c>
      <c r="F51" s="74">
        <v>1</v>
      </c>
      <c r="G51" s="205"/>
      <c r="H51" s="206"/>
    </row>
    <row r="52" spans="1:8" ht="15.75" customHeight="1" x14ac:dyDescent="0.2">
      <c r="A52" s="159">
        <v>43894</v>
      </c>
      <c r="B52" s="79" t="s">
        <v>114</v>
      </c>
      <c r="C52" s="73" t="s">
        <v>115</v>
      </c>
      <c r="D52" s="80" t="s">
        <v>116</v>
      </c>
      <c r="E52" s="73" t="s">
        <v>69</v>
      </c>
      <c r="F52" s="74">
        <v>1</v>
      </c>
      <c r="G52" s="205"/>
      <c r="H52" s="206"/>
    </row>
    <row r="53" spans="1:8" ht="15.75" customHeight="1" x14ac:dyDescent="0.2">
      <c r="A53" s="159">
        <v>43894</v>
      </c>
      <c r="B53" s="79" t="s">
        <v>117</v>
      </c>
      <c r="C53" s="73" t="s">
        <v>118</v>
      </c>
      <c r="D53" s="80" t="s">
        <v>116</v>
      </c>
      <c r="E53" s="73" t="s">
        <v>69</v>
      </c>
      <c r="F53" s="74">
        <v>1</v>
      </c>
      <c r="G53" s="205"/>
      <c r="H53" s="206"/>
    </row>
    <row r="54" spans="1:8" ht="15.75" customHeight="1" x14ac:dyDescent="0.2">
      <c r="A54" s="138">
        <v>43895</v>
      </c>
      <c r="B54" s="79" t="s">
        <v>155</v>
      </c>
      <c r="C54" s="254" t="s">
        <v>156</v>
      </c>
      <c r="D54" s="80"/>
      <c r="E54" s="73" t="s">
        <v>157</v>
      </c>
      <c r="F54" s="74">
        <v>1</v>
      </c>
      <c r="G54" s="205"/>
      <c r="H54" s="206"/>
    </row>
    <row r="55" spans="1:8" ht="15.75" customHeight="1" x14ac:dyDescent="0.2">
      <c r="A55" s="138">
        <v>43896</v>
      </c>
      <c r="B55" s="79" t="s">
        <v>180</v>
      </c>
      <c r="C55" s="73" t="s">
        <v>181</v>
      </c>
      <c r="D55" s="80"/>
      <c r="E55" s="73" t="s">
        <v>157</v>
      </c>
      <c r="F55" s="74">
        <v>1</v>
      </c>
      <c r="G55" s="205"/>
      <c r="H55" s="206"/>
    </row>
    <row r="56" spans="1:8" ht="15.75" customHeight="1" x14ac:dyDescent="0.2">
      <c r="A56" s="138">
        <v>43899</v>
      </c>
      <c r="B56" s="79" t="s">
        <v>227</v>
      </c>
      <c r="C56" s="73" t="s">
        <v>228</v>
      </c>
      <c r="D56" s="80" t="s">
        <v>116</v>
      </c>
      <c r="E56" s="73" t="s">
        <v>69</v>
      </c>
      <c r="F56" s="74">
        <v>1</v>
      </c>
      <c r="G56" s="205"/>
      <c r="H56" s="206"/>
    </row>
    <row r="57" spans="1:8" ht="15.75" customHeight="1" x14ac:dyDescent="0.2">
      <c r="A57" s="138">
        <v>43899</v>
      </c>
      <c r="B57" s="79" t="s">
        <v>229</v>
      </c>
      <c r="C57" s="73" t="s">
        <v>230</v>
      </c>
      <c r="D57" s="80" t="s">
        <v>116</v>
      </c>
      <c r="E57" s="73" t="s">
        <v>69</v>
      </c>
      <c r="F57" s="74">
        <v>1</v>
      </c>
      <c r="G57" s="205"/>
      <c r="H57" s="206"/>
    </row>
    <row r="58" spans="1:8" ht="15.75" customHeight="1" x14ac:dyDescent="0.2">
      <c r="A58" s="138">
        <v>43899</v>
      </c>
      <c r="B58" s="79" t="s">
        <v>231</v>
      </c>
      <c r="C58" s="73" t="s">
        <v>232</v>
      </c>
      <c r="D58" s="80" t="s">
        <v>116</v>
      </c>
      <c r="E58" s="73" t="s">
        <v>69</v>
      </c>
      <c r="F58" s="74">
        <v>1</v>
      </c>
      <c r="G58" s="205"/>
      <c r="H58" s="206"/>
    </row>
    <row r="59" spans="1:8" ht="15.75" customHeight="1" x14ac:dyDescent="0.2">
      <c r="A59" s="138">
        <v>43899</v>
      </c>
      <c r="B59" s="79" t="s">
        <v>233</v>
      </c>
      <c r="C59" s="73" t="s">
        <v>234</v>
      </c>
      <c r="D59" s="80" t="s">
        <v>116</v>
      </c>
      <c r="E59" s="73" t="s">
        <v>69</v>
      </c>
      <c r="F59" s="74">
        <v>1</v>
      </c>
      <c r="G59" s="205"/>
      <c r="H59" s="206"/>
    </row>
    <row r="60" spans="1:8" ht="15.75" customHeight="1" x14ac:dyDescent="0.2">
      <c r="A60" s="138">
        <v>43899</v>
      </c>
      <c r="B60" s="79" t="s">
        <v>235</v>
      </c>
      <c r="C60" s="73" t="s">
        <v>236</v>
      </c>
      <c r="D60" s="80" t="s">
        <v>116</v>
      </c>
      <c r="E60" s="73" t="s">
        <v>69</v>
      </c>
      <c r="F60" s="74">
        <v>1</v>
      </c>
      <c r="G60" s="205"/>
      <c r="H60" s="206"/>
    </row>
    <row r="61" spans="1:8" ht="15.75" customHeight="1" x14ac:dyDescent="0.2">
      <c r="A61" s="159">
        <v>43899</v>
      </c>
      <c r="B61" s="79" t="s">
        <v>237</v>
      </c>
      <c r="C61" s="73" t="s">
        <v>238</v>
      </c>
      <c r="D61" s="80" t="s">
        <v>116</v>
      </c>
      <c r="E61" s="73" t="s">
        <v>69</v>
      </c>
      <c r="F61" s="74">
        <v>1</v>
      </c>
      <c r="G61" s="205"/>
      <c r="H61" s="206"/>
    </row>
    <row r="62" spans="1:8" ht="15.75" customHeight="1" x14ac:dyDescent="0.2">
      <c r="A62" s="159">
        <v>43899</v>
      </c>
      <c r="B62" s="79" t="s">
        <v>239</v>
      </c>
      <c r="C62" s="73" t="s">
        <v>240</v>
      </c>
      <c r="D62" s="80" t="s">
        <v>116</v>
      </c>
      <c r="E62" s="73" t="s">
        <v>69</v>
      </c>
      <c r="F62" s="74">
        <v>1</v>
      </c>
      <c r="G62" s="205"/>
      <c r="H62" s="206"/>
    </row>
    <row r="63" spans="1:8" ht="15.75" customHeight="1" x14ac:dyDescent="0.2">
      <c r="A63" s="138">
        <v>43899</v>
      </c>
      <c r="B63" s="79" t="s">
        <v>241</v>
      </c>
      <c r="C63" s="73" t="s">
        <v>242</v>
      </c>
      <c r="D63" s="80" t="s">
        <v>116</v>
      </c>
      <c r="E63" s="73" t="s">
        <v>69</v>
      </c>
      <c r="F63" s="74">
        <v>1</v>
      </c>
      <c r="G63" s="205"/>
      <c r="H63" s="206"/>
    </row>
    <row r="64" spans="1:8" ht="15.75" customHeight="1" x14ac:dyDescent="0.2">
      <c r="A64" s="138">
        <v>43899</v>
      </c>
      <c r="B64" s="79" t="s">
        <v>243</v>
      </c>
      <c r="C64" s="73" t="s">
        <v>244</v>
      </c>
      <c r="D64" s="80" t="s">
        <v>116</v>
      </c>
      <c r="E64" s="73" t="s">
        <v>69</v>
      </c>
      <c r="F64" s="74">
        <v>1</v>
      </c>
      <c r="G64" s="205"/>
      <c r="H64" s="206"/>
    </row>
    <row r="65" spans="1:8" ht="15.75" customHeight="1" x14ac:dyDescent="0.2">
      <c r="A65" s="138">
        <v>43899</v>
      </c>
      <c r="B65" s="79" t="s">
        <v>256</v>
      </c>
      <c r="C65" s="73" t="s">
        <v>257</v>
      </c>
      <c r="D65" s="80"/>
      <c r="E65" s="73" t="s">
        <v>56</v>
      </c>
      <c r="F65" s="74">
        <v>1</v>
      </c>
      <c r="G65" s="205"/>
      <c r="H65" s="206"/>
    </row>
    <row r="66" spans="1:8" ht="15.75" customHeight="1" x14ac:dyDescent="0.2">
      <c r="A66" s="138">
        <v>43900</v>
      </c>
      <c r="B66" s="79" t="s">
        <v>258</v>
      </c>
      <c r="C66" s="73" t="s">
        <v>259</v>
      </c>
      <c r="D66" s="80" t="s">
        <v>250</v>
      </c>
      <c r="E66" s="73" t="s">
        <v>260</v>
      </c>
      <c r="F66" s="74">
        <v>1</v>
      </c>
      <c r="G66" s="205"/>
      <c r="H66" s="206"/>
    </row>
    <row r="67" spans="1:8" ht="15.75" customHeight="1" x14ac:dyDescent="0.2">
      <c r="A67" s="138">
        <v>43902</v>
      </c>
      <c r="B67" s="79" t="s">
        <v>321</v>
      </c>
      <c r="C67" s="73" t="s">
        <v>322</v>
      </c>
      <c r="D67" s="80"/>
      <c r="E67" s="73" t="s">
        <v>56</v>
      </c>
      <c r="F67" s="74">
        <v>1</v>
      </c>
      <c r="G67" s="205"/>
      <c r="H67" s="206"/>
    </row>
    <row r="68" spans="1:8" ht="15.75" customHeight="1" x14ac:dyDescent="0.2">
      <c r="A68" s="138">
        <v>43902</v>
      </c>
      <c r="B68" s="79" t="s">
        <v>323</v>
      </c>
      <c r="C68" s="73" t="s">
        <v>324</v>
      </c>
      <c r="D68" s="80"/>
      <c r="E68" s="73" t="s">
        <v>56</v>
      </c>
      <c r="F68" s="74">
        <v>1</v>
      </c>
      <c r="G68" s="205"/>
      <c r="H68" s="206"/>
    </row>
    <row r="69" spans="1:8" ht="15.75" customHeight="1" x14ac:dyDescent="0.2">
      <c r="A69" s="138">
        <v>43907</v>
      </c>
      <c r="B69" s="79" t="s">
        <v>419</v>
      </c>
      <c r="C69" s="73" t="s">
        <v>420</v>
      </c>
      <c r="D69" s="80" t="s">
        <v>116</v>
      </c>
      <c r="E69" s="73" t="s">
        <v>69</v>
      </c>
      <c r="F69" s="74">
        <v>1</v>
      </c>
      <c r="G69" s="205"/>
      <c r="H69" s="206"/>
    </row>
    <row r="70" spans="1:8" ht="15.75" customHeight="1" x14ac:dyDescent="0.2">
      <c r="A70" s="138">
        <v>43907</v>
      </c>
      <c r="B70" s="79" t="s">
        <v>421</v>
      </c>
      <c r="C70" s="73" t="s">
        <v>422</v>
      </c>
      <c r="D70" s="80" t="s">
        <v>116</v>
      </c>
      <c r="E70" s="73" t="s">
        <v>69</v>
      </c>
      <c r="F70" s="74">
        <v>1</v>
      </c>
      <c r="G70" s="205"/>
      <c r="H70" s="206"/>
    </row>
    <row r="71" spans="1:8" ht="15.75" customHeight="1" x14ac:dyDescent="0.2">
      <c r="A71" s="138">
        <v>43907</v>
      </c>
      <c r="B71" s="79" t="s">
        <v>447</v>
      </c>
      <c r="C71" s="73" t="s">
        <v>448</v>
      </c>
      <c r="D71" s="80" t="s">
        <v>449</v>
      </c>
      <c r="E71" s="73" t="s">
        <v>56</v>
      </c>
      <c r="F71" s="74">
        <v>1</v>
      </c>
      <c r="G71" s="205"/>
      <c r="H71" s="206"/>
    </row>
    <row r="72" spans="1:8" ht="15.75" customHeight="1" x14ac:dyDescent="0.2">
      <c r="A72" s="138">
        <v>43907</v>
      </c>
      <c r="B72" s="79" t="s">
        <v>450</v>
      </c>
      <c r="C72" s="73" t="s">
        <v>451</v>
      </c>
      <c r="D72" s="80" t="s">
        <v>449</v>
      </c>
      <c r="E72" s="73" t="s">
        <v>56</v>
      </c>
      <c r="F72" s="74">
        <v>1</v>
      </c>
      <c r="G72" s="205"/>
      <c r="H72" s="206"/>
    </row>
    <row r="73" spans="1:8" ht="15.75" customHeight="1" x14ac:dyDescent="0.2">
      <c r="A73" s="138">
        <v>43908</v>
      </c>
      <c r="B73" s="79" t="s">
        <v>494</v>
      </c>
      <c r="C73" s="73" t="s">
        <v>495</v>
      </c>
      <c r="D73" s="80"/>
      <c r="E73" s="73" t="s">
        <v>56</v>
      </c>
      <c r="F73" s="74">
        <v>1</v>
      </c>
      <c r="G73" s="205"/>
      <c r="H73" s="206"/>
    </row>
    <row r="74" spans="1:8" ht="15.75" customHeight="1" x14ac:dyDescent="0.2">
      <c r="A74" s="138">
        <v>43909</v>
      </c>
      <c r="B74" s="79" t="s">
        <v>477</v>
      </c>
      <c r="C74" s="73" t="s">
        <v>478</v>
      </c>
      <c r="D74" s="80" t="s">
        <v>479</v>
      </c>
      <c r="E74" s="73" t="s">
        <v>480</v>
      </c>
      <c r="F74" s="74">
        <v>1</v>
      </c>
      <c r="G74" s="205"/>
      <c r="H74" s="206"/>
    </row>
    <row r="75" spans="1:8" ht="15.75" customHeight="1" x14ac:dyDescent="0.2">
      <c r="A75" s="138">
        <v>43909</v>
      </c>
      <c r="B75" s="79" t="s">
        <v>484</v>
      </c>
      <c r="C75" s="73" t="s">
        <v>485</v>
      </c>
      <c r="D75" s="80"/>
      <c r="E75" s="73" t="s">
        <v>56</v>
      </c>
      <c r="F75" s="74">
        <v>1</v>
      </c>
      <c r="G75" s="205"/>
      <c r="H75" s="206"/>
    </row>
    <row r="76" spans="1:8" ht="15.75" customHeight="1" x14ac:dyDescent="0.2">
      <c r="A76" s="138">
        <v>43909</v>
      </c>
      <c r="B76" s="79" t="s">
        <v>486</v>
      </c>
      <c r="C76" s="73" t="s">
        <v>487</v>
      </c>
      <c r="D76" s="80" t="s">
        <v>54</v>
      </c>
      <c r="E76" s="73" t="s">
        <v>69</v>
      </c>
      <c r="F76" s="74">
        <v>1</v>
      </c>
      <c r="G76" s="205"/>
      <c r="H76" s="206"/>
    </row>
    <row r="77" spans="1:8" ht="15.75" customHeight="1" x14ac:dyDescent="0.2">
      <c r="A77" s="138">
        <v>43909</v>
      </c>
      <c r="B77" s="79" t="s">
        <v>488</v>
      </c>
      <c r="C77" s="73" t="s">
        <v>489</v>
      </c>
      <c r="D77" s="80" t="s">
        <v>54</v>
      </c>
      <c r="E77" s="73" t="s">
        <v>69</v>
      </c>
      <c r="F77" s="74">
        <v>1</v>
      </c>
      <c r="G77" s="205"/>
      <c r="H77" s="206"/>
    </row>
    <row r="78" spans="1:8" ht="15.75" customHeight="1" x14ac:dyDescent="0.2">
      <c r="A78" s="138">
        <v>43909</v>
      </c>
      <c r="B78" s="79" t="s">
        <v>490</v>
      </c>
      <c r="C78" s="73" t="s">
        <v>491</v>
      </c>
      <c r="D78" s="80" t="s">
        <v>54</v>
      </c>
      <c r="E78" s="73" t="s">
        <v>69</v>
      </c>
      <c r="F78" s="74">
        <v>1</v>
      </c>
      <c r="G78" s="205"/>
      <c r="H78" s="206"/>
    </row>
    <row r="79" spans="1:8" ht="15.75" customHeight="1" x14ac:dyDescent="0.2">
      <c r="A79" s="138">
        <v>43909</v>
      </c>
      <c r="B79" s="79" t="s">
        <v>492</v>
      </c>
      <c r="C79" s="73" t="s">
        <v>493</v>
      </c>
      <c r="D79" s="80" t="s">
        <v>54</v>
      </c>
      <c r="E79" s="73" t="s">
        <v>69</v>
      </c>
      <c r="F79" s="74">
        <v>1</v>
      </c>
      <c r="G79" s="205"/>
      <c r="H79" s="206"/>
    </row>
    <row r="80" spans="1:8" ht="15.75" customHeight="1" x14ac:dyDescent="0.2">
      <c r="A80" s="138">
        <v>43913</v>
      </c>
      <c r="B80" s="79" t="s">
        <v>574</v>
      </c>
      <c r="C80" s="73" t="s">
        <v>575</v>
      </c>
      <c r="D80" s="80"/>
      <c r="E80" s="73" t="s">
        <v>56</v>
      </c>
      <c r="F80" s="74">
        <v>1</v>
      </c>
      <c r="G80" s="205"/>
      <c r="H80" s="206"/>
    </row>
    <row r="81" spans="1:8" ht="15.75" customHeight="1" x14ac:dyDescent="0.2">
      <c r="A81" s="138">
        <v>43913</v>
      </c>
      <c r="B81" s="79" t="s">
        <v>576</v>
      </c>
      <c r="C81" s="73" t="s">
        <v>577</v>
      </c>
      <c r="D81" s="80"/>
      <c r="E81" s="73" t="s">
        <v>56</v>
      </c>
      <c r="F81" s="74">
        <v>1</v>
      </c>
      <c r="G81" s="205"/>
      <c r="H81" s="206"/>
    </row>
    <row r="82" spans="1:8" ht="15.75" customHeight="1" x14ac:dyDescent="0.2">
      <c r="A82" s="138">
        <v>43915</v>
      </c>
      <c r="B82" s="79" t="s">
        <v>541</v>
      </c>
      <c r="C82" s="73" t="s">
        <v>542</v>
      </c>
      <c r="D82" s="80"/>
      <c r="E82" s="73" t="s">
        <v>543</v>
      </c>
      <c r="F82" s="74">
        <v>1</v>
      </c>
      <c r="G82" s="205"/>
      <c r="H82" s="206"/>
    </row>
    <row r="83" spans="1:8" ht="15.75" customHeight="1" x14ac:dyDescent="0.2">
      <c r="A83" s="138">
        <v>43915</v>
      </c>
      <c r="B83" s="79" t="s">
        <v>569</v>
      </c>
      <c r="C83" s="73" t="s">
        <v>570</v>
      </c>
      <c r="D83" s="80"/>
      <c r="E83" s="73" t="s">
        <v>56</v>
      </c>
      <c r="F83" s="74">
        <v>1</v>
      </c>
      <c r="G83" s="205"/>
      <c r="H83" s="206"/>
    </row>
    <row r="84" spans="1:8" ht="15.75" customHeight="1" x14ac:dyDescent="0.2">
      <c r="A84" s="138">
        <v>43915</v>
      </c>
      <c r="B84" s="79" t="s">
        <v>571</v>
      </c>
      <c r="C84" s="73" t="s">
        <v>572</v>
      </c>
      <c r="D84" s="80"/>
      <c r="E84" s="73" t="s">
        <v>573</v>
      </c>
      <c r="F84" s="74">
        <v>1</v>
      </c>
      <c r="G84" s="205"/>
      <c r="H84" s="206"/>
    </row>
    <row r="85" spans="1:8" ht="15.75" customHeight="1" x14ac:dyDescent="0.2">
      <c r="A85" s="138">
        <v>43917</v>
      </c>
      <c r="B85" s="79" t="s">
        <v>631</v>
      </c>
      <c r="C85" s="73" t="s">
        <v>632</v>
      </c>
      <c r="D85" s="80" t="s">
        <v>116</v>
      </c>
      <c r="E85" s="73" t="s">
        <v>69</v>
      </c>
      <c r="F85" s="74">
        <v>1</v>
      </c>
      <c r="G85" s="205"/>
      <c r="H85" s="206"/>
    </row>
    <row r="86" spans="1:8" ht="15.75" customHeight="1" x14ac:dyDescent="0.2">
      <c r="A86" s="138">
        <v>43917</v>
      </c>
      <c r="B86" s="79" t="s">
        <v>633</v>
      </c>
      <c r="C86" s="73" t="s">
        <v>634</v>
      </c>
      <c r="D86" s="80" t="s">
        <v>116</v>
      </c>
      <c r="E86" s="73" t="s">
        <v>69</v>
      </c>
      <c r="F86" s="74">
        <v>1</v>
      </c>
      <c r="G86" s="205"/>
      <c r="H86" s="206"/>
    </row>
    <row r="87" spans="1:8" ht="15.75" customHeight="1" x14ac:dyDescent="0.2">
      <c r="A87" s="138">
        <v>43917</v>
      </c>
      <c r="B87" s="79" t="s">
        <v>635</v>
      </c>
      <c r="C87" s="73" t="s">
        <v>636</v>
      </c>
      <c r="D87" s="80" t="s">
        <v>116</v>
      </c>
      <c r="E87" s="73" t="s">
        <v>69</v>
      </c>
      <c r="F87" s="74">
        <v>1</v>
      </c>
      <c r="G87" s="205"/>
      <c r="H87" s="206"/>
    </row>
    <row r="88" spans="1:8" ht="15.75" customHeight="1" x14ac:dyDescent="0.2">
      <c r="A88" s="138">
        <v>43917</v>
      </c>
      <c r="B88" s="79" t="s">
        <v>637</v>
      </c>
      <c r="C88" s="73" t="s">
        <v>638</v>
      </c>
      <c r="D88" s="80" t="s">
        <v>116</v>
      </c>
      <c r="E88" s="73" t="s">
        <v>69</v>
      </c>
      <c r="F88" s="74">
        <v>1</v>
      </c>
      <c r="G88" s="205"/>
      <c r="H88" s="206"/>
    </row>
    <row r="89" spans="1:8" ht="15.75" customHeight="1" thickBot="1" x14ac:dyDescent="0.25">
      <c r="A89" s="160"/>
      <c r="B89" s="161"/>
      <c r="C89" s="162"/>
      <c r="D89" s="163"/>
      <c r="E89" s="164" t="s">
        <v>25</v>
      </c>
      <c r="F89" s="165">
        <f>SUM(F39:F88)</f>
        <v>50</v>
      </c>
      <c r="G89" s="166"/>
      <c r="H89" s="167"/>
    </row>
    <row r="90" spans="1:8" ht="15.75" customHeight="1" thickTop="1" x14ac:dyDescent="0.2">
      <c r="A90"/>
      <c r="B90"/>
      <c r="C90"/>
      <c r="D90"/>
      <c r="E90"/>
      <c r="F90"/>
      <c r="G90" s="7"/>
      <c r="H90"/>
    </row>
    <row r="91" spans="1:8" ht="15.75" customHeight="1" x14ac:dyDescent="0.2">
      <c r="A91"/>
      <c r="B91"/>
      <c r="C91"/>
      <c r="D91"/>
      <c r="E91"/>
      <c r="F91"/>
      <c r="G91" s="7"/>
      <c r="H91"/>
    </row>
    <row r="92" spans="1:8" ht="15.75" customHeight="1" x14ac:dyDescent="0.2">
      <c r="A92"/>
      <c r="B92"/>
      <c r="C92"/>
      <c r="D92"/>
      <c r="E92"/>
      <c r="F92"/>
      <c r="G92" s="7"/>
      <c r="H92"/>
    </row>
    <row r="93" spans="1:8" ht="15.75" customHeight="1" x14ac:dyDescent="0.2">
      <c r="A93"/>
      <c r="B93"/>
      <c r="C93"/>
      <c r="D93"/>
      <c r="E93"/>
      <c r="F93"/>
      <c r="G93" s="7"/>
      <c r="H93"/>
    </row>
    <row r="94" spans="1:8" ht="15.75" customHeight="1" x14ac:dyDescent="0.2">
      <c r="B94"/>
      <c r="C94"/>
      <c r="D94"/>
      <c r="E94"/>
      <c r="F94"/>
      <c r="G94" s="7"/>
      <c r="H94"/>
    </row>
    <row r="95" spans="1:8" ht="15.75" customHeight="1" x14ac:dyDescent="0.2">
      <c r="B95"/>
      <c r="C95"/>
      <c r="D95"/>
      <c r="E95"/>
      <c r="F95"/>
      <c r="G95" s="7"/>
      <c r="H95"/>
    </row>
    <row r="96" spans="1:8" ht="15.75" customHeight="1" x14ac:dyDescent="0.2">
      <c r="B96"/>
      <c r="C96"/>
      <c r="D96"/>
      <c r="E96"/>
      <c r="F96"/>
      <c r="G96" s="7"/>
      <c r="H96"/>
    </row>
    <row r="97" spans="7:8" ht="15.75" customHeight="1" x14ac:dyDescent="0.2">
      <c r="G97" s="7"/>
      <c r="H97"/>
    </row>
    <row r="98" spans="7:8" ht="15.75" customHeight="1" x14ac:dyDescent="0.2">
      <c r="G98" s="7"/>
      <c r="H98"/>
    </row>
    <row r="99" spans="7:8" ht="15.75" customHeight="1" x14ac:dyDescent="0.2">
      <c r="G99" s="7"/>
      <c r="H99"/>
    </row>
    <row r="100" spans="7:8" ht="15.75" customHeight="1" x14ac:dyDescent="0.2">
      <c r="G100" s="7"/>
      <c r="H100"/>
    </row>
    <row r="101" spans="7:8" ht="15.75" customHeight="1" x14ac:dyDescent="0.2">
      <c r="G101" s="7"/>
      <c r="H101"/>
    </row>
    <row r="102" spans="7:8" ht="15.75" customHeight="1" x14ac:dyDescent="0.2">
      <c r="G102" s="7"/>
      <c r="H102"/>
    </row>
    <row r="103" spans="7:8" ht="15.75" customHeight="1" x14ac:dyDescent="0.2">
      <c r="G103" s="7"/>
      <c r="H103"/>
    </row>
    <row r="104" spans="7:8" ht="15.75" customHeight="1" x14ac:dyDescent="0.2">
      <c r="H104"/>
    </row>
    <row r="105" spans="7:8" ht="15.75" customHeight="1" x14ac:dyDescent="0.2">
      <c r="H105"/>
    </row>
    <row r="106" spans="7:8" ht="15.75" customHeight="1" x14ac:dyDescent="0.2">
      <c r="H106"/>
    </row>
    <row r="107" spans="7:8" ht="15.75" customHeight="1" x14ac:dyDescent="0.2">
      <c r="H107"/>
    </row>
    <row r="108" spans="7:8" ht="15.75" customHeight="1" x14ac:dyDescent="0.2">
      <c r="G108" s="19"/>
      <c r="H108"/>
    </row>
    <row r="109" spans="7:8" ht="15.75" customHeight="1" x14ac:dyDescent="0.2">
      <c r="G109" s="19"/>
      <c r="H109"/>
    </row>
    <row r="110" spans="7:8" ht="15.75" customHeight="1" x14ac:dyDescent="0.2">
      <c r="G110" s="19"/>
      <c r="H110"/>
    </row>
    <row r="111" spans="7:8" ht="15.75" customHeight="1" x14ac:dyDescent="0.2">
      <c r="G111" s="19"/>
      <c r="H111"/>
    </row>
    <row r="112" spans="7:8" ht="15.75" customHeight="1" x14ac:dyDescent="0.2">
      <c r="G112" s="19"/>
      <c r="H112"/>
    </row>
    <row r="113" spans="7:8" ht="15.75" customHeight="1" x14ac:dyDescent="0.2">
      <c r="G113" s="19"/>
      <c r="H113"/>
    </row>
    <row r="114" spans="7:8" ht="15.75" customHeight="1" x14ac:dyDescent="0.2">
      <c r="G114" s="19"/>
      <c r="H114"/>
    </row>
    <row r="115" spans="7:8" ht="15.75" customHeight="1" x14ac:dyDescent="0.2">
      <c r="G115" s="19"/>
      <c r="H115"/>
    </row>
    <row r="116" spans="7:8" ht="15.75" customHeight="1" x14ac:dyDescent="0.2">
      <c r="G116" s="19"/>
      <c r="H116"/>
    </row>
    <row r="117" spans="7:8" ht="15.75" customHeight="1" x14ac:dyDescent="0.2">
      <c r="G117" s="19"/>
      <c r="H117"/>
    </row>
    <row r="118" spans="7:8" ht="15.75" customHeight="1" x14ac:dyDescent="0.2">
      <c r="G118" s="19"/>
      <c r="H118"/>
    </row>
    <row r="119" spans="7:8" ht="15.75" customHeight="1" x14ac:dyDescent="0.2">
      <c r="G119" s="19"/>
      <c r="H119"/>
    </row>
    <row r="120" spans="7:8" ht="15.75" customHeight="1" x14ac:dyDescent="0.2">
      <c r="H120"/>
    </row>
    <row r="121" spans="7:8" ht="15.75" customHeight="1" x14ac:dyDescent="0.2">
      <c r="H121"/>
    </row>
    <row r="122" spans="7:8" ht="15.75" customHeight="1" x14ac:dyDescent="0.2">
      <c r="H122"/>
    </row>
    <row r="123" spans="7:8" ht="15.75" customHeight="1" x14ac:dyDescent="0.2">
      <c r="H123"/>
    </row>
    <row r="124" spans="7:8" ht="15.75" customHeight="1" x14ac:dyDescent="0.2">
      <c r="H124"/>
    </row>
    <row r="125" spans="7:8" ht="15.75" customHeight="1" x14ac:dyDescent="0.2"/>
    <row r="126" spans="7:8" ht="15.75" customHeight="1" x14ac:dyDescent="0.2"/>
    <row r="127" spans="7:8" ht="15.75" customHeight="1" x14ac:dyDescent="0.2"/>
    <row r="128" spans="7:8" ht="15.75" customHeight="1" x14ac:dyDescent="0.2"/>
    <row r="129" spans="7:8" ht="15.75" customHeight="1" x14ac:dyDescent="0.2">
      <c r="G129" s="19"/>
    </row>
    <row r="130" spans="7:8" ht="15.75" customHeight="1" x14ac:dyDescent="0.2">
      <c r="G130" s="19"/>
    </row>
    <row r="131" spans="7:8" ht="15.75" customHeight="1" x14ac:dyDescent="0.2">
      <c r="G131" s="19"/>
    </row>
    <row r="132" spans="7:8" ht="15.75" customHeight="1" x14ac:dyDescent="0.2">
      <c r="G132" s="19"/>
    </row>
    <row r="133" spans="7:8" ht="15.75" customHeight="1" x14ac:dyDescent="0.2">
      <c r="G133" s="19"/>
    </row>
    <row r="134" spans="7:8" ht="15.75" customHeight="1" x14ac:dyDescent="0.2">
      <c r="G134" s="19"/>
    </row>
    <row r="135" spans="7:8" ht="15.75" customHeight="1" x14ac:dyDescent="0.2">
      <c r="G135" s="19"/>
    </row>
    <row r="136" spans="7:8" ht="15.75" customHeight="1" x14ac:dyDescent="0.2">
      <c r="G136" s="19"/>
    </row>
    <row r="137" spans="7:8" ht="15.75" customHeight="1" x14ac:dyDescent="0.2">
      <c r="H137" s="11"/>
    </row>
    <row r="138" spans="7:8" ht="15.75" customHeight="1" x14ac:dyDescent="0.2">
      <c r="G138" s="19"/>
      <c r="H138" s="11"/>
    </row>
    <row r="139" spans="7:8" ht="15.75" customHeight="1" x14ac:dyDescent="0.2">
      <c r="G139" s="19"/>
      <c r="H139" s="11"/>
    </row>
    <row r="140" spans="7:8" ht="15.75" customHeight="1" x14ac:dyDescent="0.2">
      <c r="G140" s="19"/>
      <c r="H140" s="11"/>
    </row>
    <row r="141" spans="7:8" ht="15.75" customHeight="1" x14ac:dyDescent="0.2">
      <c r="G141" s="19"/>
      <c r="H141" s="11"/>
    </row>
    <row r="142" spans="7:8" ht="15.75" customHeight="1" x14ac:dyDescent="0.2">
      <c r="G142" s="19"/>
      <c r="H142" s="11"/>
    </row>
    <row r="143" spans="7:8" ht="15.75" customHeight="1" x14ac:dyDescent="0.2">
      <c r="G143" s="19"/>
      <c r="H143" s="11"/>
    </row>
    <row r="144" spans="7:8" ht="15.75" customHeight="1" x14ac:dyDescent="0.2">
      <c r="G144" s="19"/>
      <c r="H144" s="11"/>
    </row>
    <row r="145" spans="7:8" ht="15.75" customHeight="1" x14ac:dyDescent="0.2">
      <c r="H145"/>
    </row>
    <row r="146" spans="7:8" ht="15.75" customHeight="1" x14ac:dyDescent="0.2">
      <c r="G146" s="19"/>
      <c r="H146"/>
    </row>
    <row r="147" spans="7:8" ht="15.75" customHeight="1" x14ac:dyDescent="0.2">
      <c r="G147" s="19"/>
      <c r="H147"/>
    </row>
    <row r="148" spans="7:8" ht="15.75" customHeight="1" x14ac:dyDescent="0.2">
      <c r="G148"/>
      <c r="H148"/>
    </row>
    <row r="149" spans="7:8" ht="15.75" customHeight="1" x14ac:dyDescent="0.2">
      <c r="G149"/>
      <c r="H149"/>
    </row>
    <row r="150" spans="7:8" ht="15.75" customHeight="1" x14ac:dyDescent="0.2">
      <c r="G150"/>
      <c r="H150"/>
    </row>
    <row r="151" spans="7:8" ht="15.75" customHeight="1" x14ac:dyDescent="0.2">
      <c r="G151"/>
      <c r="H151"/>
    </row>
    <row r="152" spans="7:8" ht="15.75" customHeight="1" x14ac:dyDescent="0.2">
      <c r="G152"/>
      <c r="H152"/>
    </row>
    <row r="153" spans="7:8" ht="15.75" customHeight="1" x14ac:dyDescent="0.2">
      <c r="G153"/>
      <c r="H153"/>
    </row>
    <row r="154" spans="7:8" ht="15.75" customHeight="1" x14ac:dyDescent="0.2">
      <c r="G154"/>
      <c r="H154"/>
    </row>
    <row r="155" spans="7:8" ht="15.75" customHeight="1" x14ac:dyDescent="0.2">
      <c r="G155"/>
      <c r="H155"/>
    </row>
    <row r="156" spans="7:8" ht="15.75" customHeight="1" x14ac:dyDescent="0.2">
      <c r="H156" s="11"/>
    </row>
    <row r="157" spans="7:8" ht="15.75" customHeight="1" x14ac:dyDescent="0.2"/>
    <row r="158" spans="7:8" ht="15.75" customHeight="1" x14ac:dyDescent="0.2"/>
    <row r="159" spans="7:8" ht="15.75" customHeight="1" x14ac:dyDescent="0.2"/>
    <row r="160" spans="7:8" ht="15.75" customHeight="1" x14ac:dyDescent="0.2"/>
    <row r="161" spans="7:7" ht="15.75" customHeight="1" x14ac:dyDescent="0.2"/>
    <row r="162" spans="7:7" ht="15.75" customHeight="1" x14ac:dyDescent="0.2"/>
    <row r="163" spans="7:7" ht="15.75" customHeight="1" x14ac:dyDescent="0.2"/>
    <row r="164" spans="7:7" ht="15.75" customHeight="1" x14ac:dyDescent="0.2"/>
    <row r="165" spans="7:7" ht="15.75" customHeight="1" x14ac:dyDescent="0.2"/>
    <row r="166" spans="7:7" ht="15.75" customHeight="1" x14ac:dyDescent="0.2">
      <c r="G166" s="7"/>
    </row>
    <row r="167" spans="7:7" ht="15.75" customHeight="1" x14ac:dyDescent="0.2">
      <c r="G167" s="7"/>
    </row>
    <row r="168" spans="7:7" ht="15.75" customHeight="1" x14ac:dyDescent="0.2"/>
    <row r="169" spans="7:7" ht="15.75" customHeight="1" x14ac:dyDescent="0.2"/>
    <row r="170" spans="7:7" ht="15.75" customHeight="1" x14ac:dyDescent="0.2"/>
    <row r="171" spans="7:7" ht="15.75" customHeight="1" x14ac:dyDescent="0.2"/>
    <row r="172" spans="7:7" ht="15.75" customHeight="1" x14ac:dyDescent="0.2"/>
    <row r="173" spans="7:7" ht="15.75" customHeight="1" x14ac:dyDescent="0.2"/>
    <row r="174" spans="7:7" ht="15.75" customHeight="1" x14ac:dyDescent="0.2"/>
    <row r="175" spans="7:7" ht="15.75" customHeight="1" x14ac:dyDescent="0.2"/>
    <row r="176" spans="7:7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3.5" customHeight="1" x14ac:dyDescent="0.2"/>
    <row r="357" ht="15.75" customHeight="1" x14ac:dyDescent="0.2"/>
    <row r="358" ht="15.75" customHeight="1" x14ac:dyDescent="0.2"/>
    <row r="359" ht="15.75" customHeight="1" x14ac:dyDescent="0.2"/>
    <row r="360" ht="15" customHeight="1" x14ac:dyDescent="0.2"/>
    <row r="361" ht="1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4.2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spans="9:9" ht="14.25" customHeight="1" x14ac:dyDescent="0.2"/>
    <row r="530" spans="9:9" ht="14.25" customHeight="1" x14ac:dyDescent="0.2"/>
    <row r="531" spans="9:9" ht="14.25" customHeight="1" x14ac:dyDescent="0.2"/>
    <row r="532" spans="9:9" ht="14.25" customHeight="1" x14ac:dyDescent="0.2">
      <c r="I532" s="28"/>
    </row>
    <row r="533" spans="9:9" ht="14.25" customHeight="1" x14ac:dyDescent="0.2">
      <c r="I533" s="28"/>
    </row>
    <row r="534" spans="9:9" ht="14.25" customHeight="1" x14ac:dyDescent="0.2">
      <c r="I534" s="28" t="s">
        <v>41</v>
      </c>
    </row>
    <row r="535" spans="9:9" ht="14.25" customHeight="1" x14ac:dyDescent="0.2">
      <c r="I535" s="28"/>
    </row>
    <row r="536" spans="9:9" ht="14.25" customHeight="1" x14ac:dyDescent="0.2">
      <c r="I536" s="28"/>
    </row>
    <row r="537" spans="9:9" ht="14.25" customHeight="1" x14ac:dyDescent="0.2">
      <c r="I537" s="28"/>
    </row>
    <row r="538" spans="9:9" ht="14.25" customHeight="1" x14ac:dyDescent="0.2">
      <c r="I538" s="28"/>
    </row>
    <row r="539" spans="9:9" ht="14.25" customHeight="1" x14ac:dyDescent="0.2">
      <c r="I539" s="28"/>
    </row>
    <row r="540" spans="9:9" ht="14.25" customHeight="1" x14ac:dyDescent="0.2">
      <c r="I540" s="28"/>
    </row>
    <row r="541" spans="9:9" ht="14.25" customHeight="1" x14ac:dyDescent="0.2">
      <c r="I541" s="28"/>
    </row>
    <row r="542" spans="9:9" ht="14.25" customHeight="1" x14ac:dyDescent="0.2">
      <c r="I542" s="28"/>
    </row>
    <row r="543" spans="9:9" ht="14.25" customHeight="1" x14ac:dyDescent="0.2">
      <c r="I543" s="28"/>
    </row>
    <row r="544" spans="9:9" ht="14.25" customHeight="1" x14ac:dyDescent="0.2">
      <c r="I544" s="28"/>
    </row>
    <row r="545" spans="9:9" ht="14.25" customHeight="1" x14ac:dyDescent="0.2">
      <c r="I545" s="28"/>
    </row>
    <row r="546" spans="9:9" ht="14.25" customHeight="1" x14ac:dyDescent="0.2">
      <c r="I546" s="28"/>
    </row>
    <row r="547" spans="9:9" ht="14.25" customHeight="1" x14ac:dyDescent="0.2">
      <c r="I547" s="28"/>
    </row>
    <row r="548" spans="9:9" ht="14.25" customHeight="1" x14ac:dyDescent="0.2">
      <c r="I548" s="28"/>
    </row>
    <row r="549" spans="9:9" ht="14.25" customHeight="1" x14ac:dyDescent="0.2">
      <c r="I549" s="28"/>
    </row>
    <row r="550" spans="9:9" ht="14.25" customHeight="1" x14ac:dyDescent="0.2">
      <c r="I550" s="28"/>
    </row>
    <row r="551" spans="9:9" ht="14.25" customHeight="1" x14ac:dyDescent="0.2">
      <c r="I551" s="28"/>
    </row>
    <row r="552" spans="9:9" ht="14.25" customHeight="1" x14ac:dyDescent="0.2">
      <c r="I552" s="28"/>
    </row>
    <row r="553" spans="9:9" ht="14.25" customHeight="1" x14ac:dyDescent="0.2">
      <c r="I553" s="28"/>
    </row>
    <row r="554" spans="9:9" ht="13.5" customHeight="1" x14ac:dyDescent="0.2"/>
    <row r="555" spans="9:9" ht="14.25" customHeight="1" x14ac:dyDescent="0.2"/>
    <row r="556" spans="9:9" ht="14.25" customHeight="1" x14ac:dyDescent="0.2"/>
    <row r="557" spans="9:9" ht="14.25" customHeight="1" x14ac:dyDescent="0.2"/>
    <row r="558" spans="9:9" ht="14.25" customHeight="1" x14ac:dyDescent="0.2"/>
    <row r="559" spans="9:9" ht="14.25" customHeight="1" x14ac:dyDescent="0.2"/>
    <row r="560" spans="9:9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" customHeight="1" x14ac:dyDescent="0.2"/>
    <row r="583" ht="15.7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5" customHeight="1" x14ac:dyDescent="0.2"/>
    <row r="600" ht="14.25" customHeight="1" x14ac:dyDescent="0.2"/>
    <row r="601" ht="14.25" customHeight="1" x14ac:dyDescent="0.2"/>
    <row r="603" ht="13.5" customHeight="1" x14ac:dyDescent="0.2"/>
    <row r="606" ht="14.25" customHeight="1" x14ac:dyDescent="0.2"/>
    <row r="607" ht="13.5" customHeight="1" x14ac:dyDescent="0.2"/>
    <row r="752" spans="16384:16384" x14ac:dyDescent="0.2">
      <c r="XFD752">
        <f>SUM(I752:XFC752)</f>
        <v>0</v>
      </c>
    </row>
    <row r="753" spans="9:9 16384:16384" x14ac:dyDescent="0.2">
      <c r="XFD753">
        <f>SUM(I753:XFC753)</f>
        <v>0</v>
      </c>
    </row>
    <row r="761" spans="9:9 16384:16384" x14ac:dyDescent="0.2">
      <c r="I761"/>
    </row>
    <row r="762" spans="9:9 16384:16384" x14ac:dyDescent="0.2">
      <c r="I762"/>
    </row>
    <row r="763" spans="9:9 16384:16384" x14ac:dyDescent="0.2">
      <c r="I763"/>
    </row>
    <row r="764" spans="9:9 16384:16384" x14ac:dyDescent="0.2">
      <c r="I764"/>
    </row>
    <row r="765" spans="9:9 16384:16384" x14ac:dyDescent="0.2">
      <c r="I765"/>
    </row>
    <row r="766" spans="9:9 16384:16384" x14ac:dyDescent="0.2">
      <c r="I766"/>
    </row>
    <row r="767" spans="9:9 16384:16384" x14ac:dyDescent="0.2">
      <c r="I767"/>
    </row>
    <row r="768" spans="9:9 16384:16384" x14ac:dyDescent="0.2">
      <c r="I768"/>
    </row>
    <row r="769" spans="9:9 16376:16384" x14ac:dyDescent="0.2">
      <c r="I769"/>
      <c r="XEV769">
        <f>SUM(I769:XEU769)</f>
        <v>0</v>
      </c>
    </row>
    <row r="770" spans="9:9 16376:16384" x14ac:dyDescent="0.2">
      <c r="I770"/>
    </row>
    <row r="771" spans="9:9 16376:16384" x14ac:dyDescent="0.2">
      <c r="I771"/>
    </row>
    <row r="772" spans="9:9 16376:16384" x14ac:dyDescent="0.2">
      <c r="I772"/>
    </row>
    <row r="773" spans="9:9 16376:16384" x14ac:dyDescent="0.2">
      <c r="I773"/>
      <c r="XEV773">
        <f>SUM(I773:XEU773)</f>
        <v>0</v>
      </c>
    </row>
    <row r="774" spans="9:9 16376:16384" x14ac:dyDescent="0.2">
      <c r="I774"/>
      <c r="XEV774">
        <f>SUM(I774:XEU774)</f>
        <v>0</v>
      </c>
    </row>
    <row r="775" spans="9:9 16376:16384" x14ac:dyDescent="0.2">
      <c r="I775"/>
    </row>
    <row r="776" spans="9:9 16376:16384" x14ac:dyDescent="0.2">
      <c r="I776"/>
    </row>
    <row r="777" spans="9:9 16376:16384" x14ac:dyDescent="0.2">
      <c r="I777"/>
    </row>
    <row r="784" spans="9:9 16376:16384" x14ac:dyDescent="0.2">
      <c r="XFD784">
        <f>SUM(I784:XFC784)</f>
        <v>0</v>
      </c>
    </row>
    <row r="785" spans="16384:16384" x14ac:dyDescent="0.2">
      <c r="XFD785">
        <f>SUM(I785:XFC785)</f>
        <v>0</v>
      </c>
    </row>
    <row r="797" spans="16384:16384" x14ac:dyDescent="0.2">
      <c r="XFD797">
        <f>SUM(I797:XFC797)</f>
        <v>0</v>
      </c>
    </row>
    <row r="798" spans="16384:16384" x14ac:dyDescent="0.2">
      <c r="XFD798">
        <f>SUM(I798:XFC798)</f>
        <v>0</v>
      </c>
    </row>
    <row r="801" spans="9:9 16376:16376" x14ac:dyDescent="0.2">
      <c r="I801"/>
    </row>
    <row r="802" spans="9:9 16376:16376" x14ac:dyDescent="0.2">
      <c r="I802"/>
    </row>
    <row r="803" spans="9:9 16376:16376" x14ac:dyDescent="0.2">
      <c r="I803"/>
      <c r="XEV803">
        <f>SUM(I803:XEU803)</f>
        <v>0</v>
      </c>
    </row>
    <row r="804" spans="9:9 16376:16376" x14ac:dyDescent="0.2">
      <c r="I804"/>
    </row>
    <row r="805" spans="9:9 16376:16376" x14ac:dyDescent="0.2">
      <c r="I805"/>
    </row>
    <row r="806" spans="9:9 16376:16376" x14ac:dyDescent="0.2">
      <c r="I806"/>
    </row>
    <row r="807" spans="9:9 16376:16376" x14ac:dyDescent="0.2">
      <c r="I807"/>
    </row>
    <row r="808" spans="9:9 16376:16376" x14ac:dyDescent="0.2">
      <c r="I808"/>
    </row>
    <row r="809" spans="9:9 16376:16376" x14ac:dyDescent="0.2">
      <c r="I809"/>
    </row>
    <row r="810" spans="9:9 16376:16376" x14ac:dyDescent="0.2">
      <c r="I810"/>
    </row>
    <row r="811" spans="9:9 16376:16376" x14ac:dyDescent="0.2">
      <c r="I811"/>
    </row>
    <row r="953" spans="12:12" x14ac:dyDescent="0.2">
      <c r="L953" s="24"/>
    </row>
    <row r="969" spans="9:9" ht="15" customHeight="1" x14ac:dyDescent="0.2"/>
    <row r="970" spans="9:9" ht="15" customHeight="1" x14ac:dyDescent="0.2"/>
    <row r="971" spans="9:9" ht="15" customHeight="1" x14ac:dyDescent="0.2"/>
    <row r="972" spans="9:9" ht="15" customHeight="1" x14ac:dyDescent="0.2"/>
    <row r="973" spans="9:9" ht="15" customHeight="1" x14ac:dyDescent="0.2"/>
    <row r="974" spans="9:9" ht="15" customHeight="1" x14ac:dyDescent="0.2"/>
    <row r="975" spans="9:9" ht="15" customHeight="1" x14ac:dyDescent="0.2"/>
    <row r="976" spans="9:9" ht="15" customHeight="1" x14ac:dyDescent="0.2">
      <c r="I976"/>
    </row>
    <row r="977" spans="9:9" ht="15" customHeight="1" x14ac:dyDescent="0.2">
      <c r="I977"/>
    </row>
    <row r="978" spans="9:9" ht="15" customHeight="1" x14ac:dyDescent="0.2">
      <c r="I978"/>
    </row>
    <row r="979" spans="9:9" ht="15" customHeight="1" x14ac:dyDescent="0.2">
      <c r="I979"/>
    </row>
    <row r="980" spans="9:9" ht="15" customHeight="1" x14ac:dyDescent="0.2">
      <c r="I980"/>
    </row>
    <row r="981" spans="9:9" ht="15" customHeight="1" x14ac:dyDescent="0.2">
      <c r="I981"/>
    </row>
    <row r="982" spans="9:9" ht="15" customHeight="1" x14ac:dyDescent="0.2">
      <c r="I982"/>
    </row>
    <row r="983" spans="9:9" ht="15" customHeight="1" x14ac:dyDescent="0.2">
      <c r="I983"/>
    </row>
    <row r="984" spans="9:9" ht="15" customHeight="1" x14ac:dyDescent="0.2">
      <c r="I984"/>
    </row>
    <row r="985" spans="9:9" ht="15" customHeight="1" x14ac:dyDescent="0.2">
      <c r="I985"/>
    </row>
    <row r="986" spans="9:9" ht="15" customHeight="1" x14ac:dyDescent="0.2">
      <c r="I986"/>
    </row>
    <row r="987" spans="9:9" ht="15" customHeight="1" x14ac:dyDescent="0.2">
      <c r="I987"/>
    </row>
    <row r="988" spans="9:9" ht="15" customHeight="1" x14ac:dyDescent="0.2">
      <c r="I988"/>
    </row>
    <row r="989" spans="9:9" ht="15" customHeight="1" x14ac:dyDescent="0.2">
      <c r="I989"/>
    </row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/>
    <row r="995" spans="9:9" ht="15" customHeight="1" x14ac:dyDescent="0.2"/>
    <row r="996" spans="9:9" ht="15" customHeight="1" x14ac:dyDescent="0.2"/>
    <row r="997" spans="9:9" ht="15" customHeight="1" x14ac:dyDescent="0.2"/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/>
    <row r="1081" spans="9:9" ht="15" customHeight="1" x14ac:dyDescent="0.2"/>
    <row r="1082" spans="9:9" ht="15" customHeight="1" x14ac:dyDescent="0.2"/>
    <row r="1083" spans="9:9" ht="15" customHeight="1" x14ac:dyDescent="0.2"/>
    <row r="1084" spans="9:9" ht="15" customHeight="1" x14ac:dyDescent="0.2"/>
    <row r="1085" spans="9:9" ht="15" customHeight="1" x14ac:dyDescent="0.2"/>
    <row r="1086" spans="9:9" ht="15" customHeight="1" x14ac:dyDescent="0.2"/>
    <row r="1087" spans="9:9" ht="15" customHeight="1" x14ac:dyDescent="0.2"/>
    <row r="1088" spans="9:9" ht="15.75" customHeight="1" x14ac:dyDescent="0.2"/>
    <row r="1089" spans="9:9" ht="16.5" customHeight="1" x14ac:dyDescent="0.2"/>
    <row r="1090" spans="9:9" ht="15.75" customHeight="1" x14ac:dyDescent="0.2"/>
    <row r="1091" spans="9:9" ht="17.25" customHeight="1" x14ac:dyDescent="0.2"/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  <row r="1105" spans="9:9" x14ac:dyDescent="0.2">
      <c r="I1105"/>
    </row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</sheetData>
  <sortState ref="A46:F95">
    <sortCondition ref="A46"/>
  </sortState>
  <mergeCells count="2">
    <mergeCell ref="A9:B9"/>
    <mergeCell ref="A28:B28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2020-04-01T13:27:33Z</cp:lastPrinted>
  <dcterms:created xsi:type="dcterms:W3CDTF">2003-02-04T19:04:15Z</dcterms:created>
  <dcterms:modified xsi:type="dcterms:W3CDTF">2020-04-01T13:32:16Z</dcterms:modified>
</cp:coreProperties>
</file>