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1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MISC!$A$20:$G$23</definedName>
    <definedName name="_xlnm.Print_Area" localSheetId="3">Commercial!$A$1:$I$51</definedName>
  </definedNames>
  <calcPr calcId="162913"/>
</workbook>
</file>

<file path=xl/calcChain.xml><?xml version="1.0" encoding="utf-8"?>
<calcChain xmlns="http://schemas.openxmlformats.org/spreadsheetml/2006/main">
  <c r="D30" i="6" l="1"/>
  <c r="D29" i="6"/>
  <c r="D28" i="6"/>
  <c r="D26" i="6"/>
  <c r="D25" i="6"/>
  <c r="D20" i="6"/>
  <c r="B31" i="6"/>
  <c r="B30" i="6"/>
  <c r="B29" i="6"/>
  <c r="B28" i="6"/>
  <c r="B27" i="6"/>
  <c r="B26" i="6"/>
  <c r="B25" i="6"/>
  <c r="B20" i="6"/>
  <c r="XFD19" i="5" l="1"/>
  <c r="XFD18" i="5"/>
  <c r="XFD3" i="2" l="1"/>
  <c r="XFD4" i="2"/>
  <c r="XFD7" i="2"/>
  <c r="D31" i="6" l="1"/>
  <c r="D27" i="6"/>
  <c r="D24" i="6"/>
  <c r="D23" i="6"/>
  <c r="D22" i="6"/>
  <c r="D21" i="6"/>
  <c r="B24" i="6"/>
  <c r="B23" i="6"/>
  <c r="B22" i="6"/>
  <c r="B21" i="6"/>
  <c r="F51" i="2" l="1"/>
  <c r="G51" i="2"/>
  <c r="H51" i="2"/>
  <c r="I51" i="2"/>
  <c r="XFD17" i="5" l="1"/>
  <c r="XFD16" i="5"/>
  <c r="XFD14" i="5"/>
  <c r="XFD12" i="5" l="1"/>
  <c r="XFD11" i="5"/>
  <c r="XFD15" i="5"/>
  <c r="XFD13" i="5"/>
  <c r="C32" i="6" l="1"/>
  <c r="L242" i="1" l="1"/>
  <c r="K242" i="1"/>
  <c r="J242" i="1"/>
  <c r="I242" i="1"/>
  <c r="L101" i="1" l="1"/>
  <c r="K101" i="1"/>
  <c r="J101" i="1"/>
  <c r="I32" i="6" l="1"/>
  <c r="D16" i="6" l="1"/>
  <c r="F37" i="5"/>
  <c r="H32" i="6" l="1"/>
  <c r="H16" i="6"/>
  <c r="C16" i="6" l="1"/>
  <c r="B32" i="6" l="1"/>
  <c r="F8" i="5" l="1"/>
  <c r="H8" i="5" l="1"/>
  <c r="I101" i="1" l="1"/>
  <c r="L127" i="1" l="1"/>
  <c r="K127" i="1"/>
  <c r="J127" i="1"/>
  <c r="I127" i="1"/>
  <c r="I122" i="1" l="1"/>
  <c r="J122" i="1"/>
  <c r="K122" i="1"/>
  <c r="L122" i="1"/>
  <c r="L116" i="1" l="1"/>
  <c r="K116" i="1" l="1"/>
  <c r="J116" i="1"/>
  <c r="I116" i="1"/>
  <c r="L132" i="1" l="1"/>
  <c r="K132" i="1"/>
  <c r="J132" i="1"/>
  <c r="I132" i="1"/>
  <c r="J117" i="1" l="1"/>
  <c r="I117" i="1" l="1"/>
  <c r="K117" i="1"/>
  <c r="G16" i="6" l="1"/>
  <c r="F20" i="5" l="1"/>
  <c r="F21" i="2" l="1"/>
  <c r="G21" i="2"/>
  <c r="H21" i="2"/>
  <c r="I21" i="2"/>
  <c r="G32" i="6" l="1"/>
  <c r="I16" i="6"/>
  <c r="F62" i="5" l="1"/>
  <c r="XEV745" i="5" l="1"/>
  <c r="XFD729" i="5"/>
  <c r="XFD774" i="5"/>
  <c r="XFD760" i="5"/>
  <c r="XFD761" i="5" l="1"/>
  <c r="XFD728" i="5"/>
  <c r="XEV749" i="5"/>
  <c r="XEV750" i="5"/>
  <c r="XFD773" i="5"/>
  <c r="XEV779" i="5"/>
  <c r="D32" i="6" l="1"/>
  <c r="J6" i="3" l="1"/>
  <c r="H6" i="3" l="1"/>
  <c r="I6" i="3"/>
  <c r="L117" i="1"/>
  <c r="B16" i="6"/>
</calcChain>
</file>

<file path=xl/sharedStrings.xml><?xml version="1.0" encoding="utf-8"?>
<sst xmlns="http://schemas.openxmlformats.org/spreadsheetml/2006/main" count="1531" uniqueCount="953">
  <si>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</si>
  <si>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</si>
  <si>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</si>
  <si>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</si>
  <si>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</si>
  <si>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</si>
  <si>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</si>
  <si>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</si>
  <si>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</si>
  <si>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</si>
  <si>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</si>
  <si>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</si>
  <si>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</si>
  <si>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</si>
  <si>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</si>
  <si>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</si>
  <si>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</si>
  <si>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</si>
  <si>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</si>
  <si>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</si>
  <si>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</si>
  <si>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</si>
  <si>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</si>
  <si>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</si>
  <si>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</si>
  <si>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</si>
  <si>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</si>
  <si>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</si>
  <si>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</si>
  <si>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</si>
  <si>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</si>
  <si>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</si>
  <si>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</si>
  <si>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</si>
  <si>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</si>
  <si>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</si>
  <si>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</si>
  <si>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</si>
  <si>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</si>
  <si>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</si>
  <si>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</si>
  <si>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</si>
  <si>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</si>
  <si>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</si>
  <si>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</si>
  <si>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</si>
  <si>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</si>
  <si>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</si>
  <si>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</si>
  <si>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</si>
  <si>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</si>
  <si>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</si>
  <si>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</si>
  <si>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</si>
  <si>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JANUARY - MARCH 2021</t>
  </si>
  <si>
    <t>JANUARY - MARCH 2020</t>
  </si>
  <si>
    <t>MARCH 2020</t>
  </si>
  <si>
    <t>MARCH 2021</t>
  </si>
  <si>
    <t>20-4125</t>
  </si>
  <si>
    <t>967 Crossing Dr</t>
  </si>
  <si>
    <t>Texsun Design &amp; Irrigation</t>
  </si>
  <si>
    <t>20-4127</t>
  </si>
  <si>
    <t>996 Marquis Dr</t>
  </si>
  <si>
    <t>20-3871</t>
  </si>
  <si>
    <t>5758 Paseo Pl</t>
  </si>
  <si>
    <t>20-3063</t>
  </si>
  <si>
    <t>5008 Highline Dr</t>
  </si>
  <si>
    <t>Hart Lawn Care &amp; Irrigation</t>
  </si>
  <si>
    <t>21-0780</t>
  </si>
  <si>
    <t>708 N Washington Ave</t>
  </si>
  <si>
    <t>Larry Gilbert</t>
  </si>
  <si>
    <t>21-0683</t>
  </si>
  <si>
    <t>920 Clear Leaf Dr #347</t>
  </si>
  <si>
    <t>Oakwood Custom Homes</t>
  </si>
  <si>
    <t>21-0673</t>
  </si>
  <si>
    <t>4028 Austins Estates Dr</t>
  </si>
  <si>
    <t>Austins Estates</t>
  </si>
  <si>
    <t>Mobley Pools</t>
  </si>
  <si>
    <t>21-0694</t>
  </si>
  <si>
    <t>600 S Bryan Ave</t>
  </si>
  <si>
    <t>Bryan Original Townsite</t>
  </si>
  <si>
    <t>Monroe Roofing Inc</t>
  </si>
  <si>
    <t>Re-roof</t>
  </si>
  <si>
    <t>Garrett Storage</t>
  </si>
  <si>
    <t>21-0621</t>
  </si>
  <si>
    <t>3740 Copperfield Dr #105</t>
  </si>
  <si>
    <t>Clay Squared Inc</t>
  </si>
  <si>
    <t>Remodel</t>
  </si>
  <si>
    <t>RHMT Investments LLC</t>
  </si>
  <si>
    <t>21-0762</t>
  </si>
  <si>
    <t>2117 Nuches Ln</t>
  </si>
  <si>
    <t>EC Tool Supply</t>
  </si>
  <si>
    <t>Texas Elite Electric LP</t>
  </si>
  <si>
    <t>Generator</t>
  </si>
  <si>
    <t>Brazos Transit District</t>
  </si>
  <si>
    <t>21-0671</t>
  </si>
  <si>
    <t>2828 W SH 21 #69</t>
  </si>
  <si>
    <t>Texas Ramp Project</t>
  </si>
  <si>
    <t>21-0675</t>
  </si>
  <si>
    <t>1432 Kingsgate Dr</t>
  </si>
  <si>
    <t>Edgewater</t>
  </si>
  <si>
    <t>Stylecraft Builders</t>
  </si>
  <si>
    <t>21-0267</t>
  </si>
  <si>
    <t>3177 Normandy Way</t>
  </si>
  <si>
    <t>Rudder Pointe</t>
  </si>
  <si>
    <t>Avonley Homes</t>
  </si>
  <si>
    <t>21-0728</t>
  </si>
  <si>
    <t>1904 Shimla Ct</t>
  </si>
  <si>
    <t>21-0733</t>
  </si>
  <si>
    <t>2031 Kathryn Dr</t>
  </si>
  <si>
    <t>21-0686</t>
  </si>
  <si>
    <t>3412 Utah Ct</t>
  </si>
  <si>
    <t>Ranger Homebuilders</t>
  </si>
  <si>
    <t>21-0700</t>
  </si>
  <si>
    <t>4711 Via Verde Way</t>
  </si>
  <si>
    <t>Alamosa Springs</t>
  </si>
  <si>
    <t>Legend Classic Homes Ltd</t>
  </si>
  <si>
    <t>21-0701</t>
  </si>
  <si>
    <t>5754 Paseo Pl</t>
  </si>
  <si>
    <t>21-0723</t>
  </si>
  <si>
    <t>2021 Brisbane Way</t>
  </si>
  <si>
    <t>Pleasant Hill</t>
  </si>
  <si>
    <t>Omega Builders Temple</t>
  </si>
  <si>
    <t>21-0689</t>
  </si>
  <si>
    <t>3444 Mahogany Dr</t>
  </si>
  <si>
    <t>Traditions</t>
  </si>
  <si>
    <t>DR Horton Homes</t>
  </si>
  <si>
    <t>21-0600</t>
  </si>
  <si>
    <t>3217 Elm Creek Ct</t>
  </si>
  <si>
    <t>Mariott Homes Inc</t>
  </si>
  <si>
    <t>21-0678</t>
  </si>
  <si>
    <t>2039 Brisbane Way</t>
  </si>
  <si>
    <t>21-0676</t>
  </si>
  <si>
    <t>3707 McKenzie St</t>
  </si>
  <si>
    <t>Connors Cove</t>
  </si>
  <si>
    <t>21-0677</t>
  </si>
  <si>
    <t>1434 Kingsgate Dr</t>
  </si>
  <si>
    <t>21-0734</t>
  </si>
  <si>
    <t>3720 McKenzie St</t>
  </si>
  <si>
    <t>21-0735</t>
  </si>
  <si>
    <t>2055 Brisbane Way</t>
  </si>
  <si>
    <t>21-0736</t>
  </si>
  <si>
    <t>2061 Brisbane Way</t>
  </si>
  <si>
    <t>21-0738</t>
  </si>
  <si>
    <t>2059 Brisbane Way</t>
  </si>
  <si>
    <t>21-0418</t>
  </si>
  <si>
    <t>3084 Peterson Cr</t>
  </si>
  <si>
    <t>Briar Meadows Creek</t>
  </si>
  <si>
    <t>YAC Builder LLC</t>
  </si>
  <si>
    <t>21-0767</t>
  </si>
  <si>
    <t>2617 S Texas Ave</t>
  </si>
  <si>
    <t>Mitchell-Lawrence-Cavitt</t>
  </si>
  <si>
    <t>Lone Star Roof Systems</t>
  </si>
  <si>
    <t>K Family Corporation</t>
  </si>
  <si>
    <t>21-0536</t>
  </si>
  <si>
    <t>1576 E WJB Pkwy</t>
  </si>
  <si>
    <t>Rohde</t>
  </si>
  <si>
    <t>Powerhouse Retail Serv</t>
  </si>
  <si>
    <t>Dollar General Store</t>
  </si>
  <si>
    <t>21-0476</t>
  </si>
  <si>
    <t>2049 Stone Meadow Cr</t>
  </si>
  <si>
    <t>Aztec Construction</t>
  </si>
  <si>
    <t>21-0770</t>
  </si>
  <si>
    <t>303 Tee Dr</t>
  </si>
  <si>
    <t>Country Club Estates</t>
  </si>
  <si>
    <t>Colby Brandt Target Roofing</t>
  </si>
  <si>
    <t>21-0771</t>
  </si>
  <si>
    <t>202 W Duncan St</t>
  </si>
  <si>
    <t>Beason Revised</t>
  </si>
  <si>
    <t>21-0730</t>
  </si>
  <si>
    <t>2406 Quail Hollow Dr</t>
  </si>
  <si>
    <t>Briarcrest Estates</t>
  </si>
  <si>
    <t>DNA Construction</t>
  </si>
  <si>
    <t>21-0763</t>
  </si>
  <si>
    <t>1403 Prairie Dr</t>
  </si>
  <si>
    <t>United Roofing &amp; Sheetmetal</t>
  </si>
  <si>
    <t>21-0795</t>
  </si>
  <si>
    <t>2001 E SH 21 #103</t>
  </si>
  <si>
    <t>Bryan Plaza</t>
  </si>
  <si>
    <t>Extreme Signs</t>
  </si>
  <si>
    <t>Face Change</t>
  </si>
  <si>
    <t>Wall</t>
  </si>
  <si>
    <t>20-4269</t>
  </si>
  <si>
    <t>2098 Viva Rd</t>
  </si>
  <si>
    <t>Prince Irrigation</t>
  </si>
  <si>
    <t>20-3775</t>
  </si>
  <si>
    <t>4202 Kalalau Ct</t>
  </si>
  <si>
    <t>20-4377</t>
  </si>
  <si>
    <t>1482 Kingsgate Dr</t>
  </si>
  <si>
    <t>20-4600</t>
  </si>
  <si>
    <t>2086 Viva Rd</t>
  </si>
  <si>
    <t>20-4240</t>
  </si>
  <si>
    <t>3714 McKenzie St</t>
  </si>
  <si>
    <t>20-4307</t>
  </si>
  <si>
    <t>2027 Brisbane Way</t>
  </si>
  <si>
    <t>20-4167</t>
  </si>
  <si>
    <t>2030 Brisbane Way</t>
  </si>
  <si>
    <t>20-4087</t>
  </si>
  <si>
    <t>3181 Normandy Way</t>
  </si>
  <si>
    <t>1600 Finfeather Rd</t>
  </si>
  <si>
    <t>Zeno Phillips</t>
  </si>
  <si>
    <t>Krenek Bryant H Etal</t>
  </si>
  <si>
    <t>21-0594</t>
  </si>
  <si>
    <t>723 Garden Acres Blvd</t>
  </si>
  <si>
    <t>Garden Acres</t>
  </si>
  <si>
    <t>Premier Pools  Spas</t>
  </si>
  <si>
    <t>21-0637</t>
  </si>
  <si>
    <t>2110 Markley Dr</t>
  </si>
  <si>
    <t>Marc Jones Construction</t>
  </si>
  <si>
    <t>Solar panels</t>
  </si>
  <si>
    <t>Kylie Walker</t>
  </si>
  <si>
    <t>21-0820</t>
  </si>
  <si>
    <t>5117 Inverness Dr</t>
  </si>
  <si>
    <t>Miramont</t>
  </si>
  <si>
    <t>Malek Service Co</t>
  </si>
  <si>
    <t>Barbara Hargraves</t>
  </si>
  <si>
    <t>21-0622</t>
  </si>
  <si>
    <t>240 Osborn Ln</t>
  </si>
  <si>
    <t>Windham</t>
  </si>
  <si>
    <t>Wireless Horizon Inc</t>
  </si>
  <si>
    <t>Flat bar reinforcements</t>
  </si>
  <si>
    <t>SBA</t>
  </si>
  <si>
    <t>21-0809</t>
  </si>
  <si>
    <t>3211 Briarcrest Dr</t>
  </si>
  <si>
    <t>City of Bryan</t>
  </si>
  <si>
    <t>Storage room</t>
  </si>
  <si>
    <t>Bryan Fire Station #3</t>
  </si>
  <si>
    <t>21-0930</t>
  </si>
  <si>
    <t>3608 E 29th St</t>
  </si>
  <si>
    <t>Village on the Creek</t>
  </si>
  <si>
    <t>Mattco Com Services</t>
  </si>
  <si>
    <t>KFF Ventures LLC</t>
  </si>
  <si>
    <t>21-0814</t>
  </si>
  <si>
    <t>3122 Camelot Dr #54</t>
  </si>
  <si>
    <t>Stanford Court TH</t>
  </si>
  <si>
    <t>Jeremy Thomason</t>
  </si>
  <si>
    <t>Floor repair</t>
  </si>
  <si>
    <t>21-0865</t>
  </si>
  <si>
    <t>1400 Pecan St</t>
  </si>
  <si>
    <t>Stephen F Austin</t>
  </si>
  <si>
    <t>Ally Roofing Services LLC</t>
  </si>
  <si>
    <t>Bryan ISD</t>
  </si>
  <si>
    <t>21-0864</t>
  </si>
  <si>
    <t>401 Elm Ave</t>
  </si>
  <si>
    <t>21-0294</t>
  </si>
  <si>
    <t>Blue Wave Services</t>
  </si>
  <si>
    <t>Finish-out</t>
  </si>
  <si>
    <t>Mary Lake Center LLC</t>
  </si>
  <si>
    <t>20-2825</t>
  </si>
  <si>
    <t>401 Lake St</t>
  </si>
  <si>
    <t>CTC Construction</t>
  </si>
  <si>
    <t>Windows</t>
  </si>
  <si>
    <t>Parulian Family Partnership</t>
  </si>
  <si>
    <t>21-0764</t>
  </si>
  <si>
    <t>2509 Oak Cr</t>
  </si>
  <si>
    <t>Memorial Forest</t>
  </si>
  <si>
    <t>On Top Roofing</t>
  </si>
  <si>
    <t>21-0642</t>
  </si>
  <si>
    <t>5544 Somerford Ln</t>
  </si>
  <si>
    <t>Copperfield</t>
  </si>
  <si>
    <t>21-0170</t>
  </si>
  <si>
    <t>1120 Terrace Dr</t>
  </si>
  <si>
    <t>Woodson Terrace</t>
  </si>
  <si>
    <t>21-0704</t>
  </si>
  <si>
    <t>404 Legion Ct</t>
  </si>
  <si>
    <t>Legion</t>
  </si>
  <si>
    <t>HHH Enterprises</t>
  </si>
  <si>
    <t>21-0712</t>
  </si>
  <si>
    <t>710 Dansby St</t>
  </si>
  <si>
    <t>Paragon Roofing Inc</t>
  </si>
  <si>
    <t>21-0713</t>
  </si>
  <si>
    <t>716 Dansby St</t>
  </si>
  <si>
    <t>21-0714</t>
  </si>
  <si>
    <t>713 Dansby St</t>
  </si>
  <si>
    <t>21-0715</t>
  </si>
  <si>
    <t>705 Dansby St</t>
  </si>
  <si>
    <t>21-0716</t>
  </si>
  <si>
    <t>701 Dansby St</t>
  </si>
  <si>
    <t>21-0724</t>
  </si>
  <si>
    <t>601 Dansby St</t>
  </si>
  <si>
    <t>21-0705</t>
  </si>
  <si>
    <t>717 Henderson St</t>
  </si>
  <si>
    <t>21-0708</t>
  </si>
  <si>
    <t>713 Henderson St</t>
  </si>
  <si>
    <t>21-0709</t>
  </si>
  <si>
    <t>701 Henderson St</t>
  </si>
  <si>
    <t>21-0710</t>
  </si>
  <si>
    <t>700 Henderson St</t>
  </si>
  <si>
    <t>21-0711</t>
  </si>
  <si>
    <t>704 Henderson St</t>
  </si>
  <si>
    <t>21-0717</t>
  </si>
  <si>
    <t>1018 E 21st St</t>
  </si>
  <si>
    <t>21-0718</t>
  </si>
  <si>
    <t>1004 E 21st St</t>
  </si>
  <si>
    <t>21-0720</t>
  </si>
  <si>
    <t>1000 E 21st St</t>
  </si>
  <si>
    <t>21-0722</t>
  </si>
  <si>
    <t>1001 Military Dr</t>
  </si>
  <si>
    <t>21-0739</t>
  </si>
  <si>
    <t>1500 W MLK St</t>
  </si>
  <si>
    <t>21-0740</t>
  </si>
  <si>
    <t>1504 W MLK St</t>
  </si>
  <si>
    <t>21-0741</t>
  </si>
  <si>
    <t>1510 W MLK St</t>
  </si>
  <si>
    <t>21-0742</t>
  </si>
  <si>
    <t>1516 W MLK St</t>
  </si>
  <si>
    <t>21-0743</t>
  </si>
  <si>
    <t>1527 W MLK St</t>
  </si>
  <si>
    <t>21-0744</t>
  </si>
  <si>
    <t>1531 W MLK St</t>
  </si>
  <si>
    <t>21-0745</t>
  </si>
  <si>
    <t>1537 W MLK St</t>
  </si>
  <si>
    <t>21-0746</t>
  </si>
  <si>
    <t>1501 W MLK St</t>
  </si>
  <si>
    <t>21-0747</t>
  </si>
  <si>
    <t>806 Harlem Ln</t>
  </si>
  <si>
    <t>21-0748</t>
  </si>
  <si>
    <t>802 Harlem Ln</t>
  </si>
  <si>
    <t>21-0749</t>
  </si>
  <si>
    <t>709 Rollins Ave</t>
  </si>
  <si>
    <t>21-0750</t>
  </si>
  <si>
    <t>705 Rollins Ave</t>
  </si>
  <si>
    <t>21-0751</t>
  </si>
  <si>
    <t>701 Rollins Ave</t>
  </si>
  <si>
    <t>21-0752</t>
  </si>
  <si>
    <t>738 Rollins Ave</t>
  </si>
  <si>
    <t>21-0753</t>
  </si>
  <si>
    <t>706 Rollins Ave</t>
  </si>
  <si>
    <t>21-0754</t>
  </si>
  <si>
    <t>718 Rollins Ave</t>
  </si>
  <si>
    <t>21-0755</t>
  </si>
  <si>
    <t>702 Rollins Ave</t>
  </si>
  <si>
    <t>21-0756</t>
  </si>
  <si>
    <t>734 Rollins Ave</t>
  </si>
  <si>
    <t>21-0757</t>
  </si>
  <si>
    <t>722 Rollins Ave</t>
  </si>
  <si>
    <t>21-0799</t>
  </si>
  <si>
    <t>1947 Thorndyke Ln</t>
  </si>
  <si>
    <t>21-0829</t>
  </si>
  <si>
    <t>4530 Woodbend Dr</t>
  </si>
  <si>
    <t>Creekwood Estates</t>
  </si>
  <si>
    <t>Maria Alvarado</t>
  </si>
  <si>
    <t>21-0905</t>
  </si>
  <si>
    <t>5300 Bloomsbury Way</t>
  </si>
  <si>
    <t>21-0899</t>
  </si>
  <si>
    <t>1803 Carter Creek Pkwy</t>
  </si>
  <si>
    <t>Woodson Park</t>
  </si>
  <si>
    <t>21-0877</t>
  </si>
  <si>
    <t>5632 Middlebury Dr</t>
  </si>
  <si>
    <t>Heritage Construction</t>
  </si>
  <si>
    <t>21-0923</t>
  </si>
  <si>
    <t>2619 Lochinvar Ln</t>
  </si>
  <si>
    <t>Briarcrest Northwest</t>
  </si>
  <si>
    <t>Trinity Exterior Group LLC</t>
  </si>
  <si>
    <t>21-0929</t>
  </si>
  <si>
    <t>6203 Knightsbridge Ln</t>
  </si>
  <si>
    <t>21-0928</t>
  </si>
  <si>
    <t>3102 Rolling Glen Dr</t>
  </si>
  <si>
    <t>Westwood Estates</t>
  </si>
  <si>
    <t>21-0918</t>
  </si>
  <si>
    <t>2304 Valley View Dr</t>
  </si>
  <si>
    <t>Briarcrest Valley</t>
  </si>
  <si>
    <t>21-0943</t>
  </si>
  <si>
    <t>3807 Windridge Dr</t>
  </si>
  <si>
    <t>The Oaks</t>
  </si>
  <si>
    <t>21-0942</t>
  </si>
  <si>
    <t>2410 Quail Hollow Dr</t>
  </si>
  <si>
    <t>21-0926</t>
  </si>
  <si>
    <t>4221 Bedford Ct</t>
  </si>
  <si>
    <t>Windover East</t>
  </si>
  <si>
    <t>21-0794</t>
  </si>
  <si>
    <t>600 E 29th St</t>
  </si>
  <si>
    <t>Mitchell</t>
  </si>
  <si>
    <t>Craig Jackson</t>
  </si>
  <si>
    <t>21-0791</t>
  </si>
  <si>
    <t>716 Enfield St</t>
  </si>
  <si>
    <t>North Garden Acres</t>
  </si>
  <si>
    <t>21-0792</t>
  </si>
  <si>
    <t>2101 Elmwood Dr</t>
  </si>
  <si>
    <t>Culpepper Manor</t>
  </si>
  <si>
    <t>21-0721</t>
  </si>
  <si>
    <t>3309 Oak Hollow Dr</t>
  </si>
  <si>
    <t>Gerard Construction</t>
  </si>
  <si>
    <t>21-0507</t>
  </si>
  <si>
    <t>1517 Victory St</t>
  </si>
  <si>
    <t>Hanus</t>
  </si>
  <si>
    <t>Juana Arriaga</t>
  </si>
  <si>
    <t>21-0868</t>
  </si>
  <si>
    <t>2002 Quail Hollow Dr</t>
  </si>
  <si>
    <t>21-0478</t>
  </si>
  <si>
    <t>3752 Mariposa Ct</t>
  </si>
  <si>
    <t>Fox Meadows</t>
  </si>
  <si>
    <t>Gary Bryan</t>
  </si>
  <si>
    <t>21-0726</t>
  </si>
  <si>
    <t>2105 Staunton Dr</t>
  </si>
  <si>
    <t>Wallace</t>
  </si>
  <si>
    <t>Vincent Reyes</t>
  </si>
  <si>
    <t>21-0796</t>
  </si>
  <si>
    <t>306 W 27th St</t>
  </si>
  <si>
    <t>Rebuilding Together</t>
  </si>
  <si>
    <t>21-0606</t>
  </si>
  <si>
    <t>3801 Woody Ln</t>
  </si>
  <si>
    <t>Woodville Acres</t>
  </si>
  <si>
    <t>Imael Ruiz</t>
  </si>
  <si>
    <t>21-0810</t>
  </si>
  <si>
    <t>2408 Quail Hollow Dr</t>
  </si>
  <si>
    <t>21-0598</t>
  </si>
  <si>
    <t>1406 Skrivanek Dr</t>
  </si>
  <si>
    <t>North Manor</t>
  </si>
  <si>
    <t>Good Company Construction</t>
  </si>
  <si>
    <t>21-0017</t>
  </si>
  <si>
    <t>2106 Wilkes St</t>
  </si>
  <si>
    <t>Lynndale Acres</t>
  </si>
  <si>
    <t>Mariano Ruiz</t>
  </si>
  <si>
    <t>21-0803</t>
  </si>
  <si>
    <t>1409 E WJB Pkwy</t>
  </si>
  <si>
    <t>Ettle</t>
  </si>
  <si>
    <t>Kirsten Medina</t>
  </si>
  <si>
    <t>20-3987</t>
  </si>
  <si>
    <t>2031 Brisbane Way</t>
  </si>
  <si>
    <t>20-4207</t>
  </si>
  <si>
    <t>3039 Wolfpack Loop</t>
  </si>
  <si>
    <t>Dewitt Construction Serv</t>
  </si>
  <si>
    <t>21-0651</t>
  </si>
  <si>
    <t>312 Waco St</t>
  </si>
  <si>
    <t>James Walton</t>
  </si>
  <si>
    <t>21-0849</t>
  </si>
  <si>
    <t>4411 S Texas Ave</t>
  </si>
  <si>
    <t>Liberty Signs Inc</t>
  </si>
  <si>
    <t>21-0520</t>
  </si>
  <si>
    <t>1363 N Earl Rudder Fwy</t>
  </si>
  <si>
    <t>Sign Pro</t>
  </si>
  <si>
    <t>21-0659</t>
  </si>
  <si>
    <t>409 N Texas Ave</t>
  </si>
  <si>
    <t>20-4178</t>
  </si>
  <si>
    <t>2039 Theresa Dr</t>
  </si>
  <si>
    <t>20-4005</t>
  </si>
  <si>
    <t>3329 Stonington Way</t>
  </si>
  <si>
    <t>21-0817</t>
  </si>
  <si>
    <t>2551 W Villa Maria Rd #B1</t>
  </si>
  <si>
    <t>Regency Gardens Equity</t>
  </si>
  <si>
    <t>21-0818</t>
  </si>
  <si>
    <t>2551 W Villa Maria Rd #B2</t>
  </si>
  <si>
    <t>21-0819</t>
  </si>
  <si>
    <t>2551 W Villa Maria Rd #B3</t>
  </si>
  <si>
    <t>21-0821</t>
  </si>
  <si>
    <t>2551 W Villa Maria Rd #B4</t>
  </si>
  <si>
    <t>21-0822</t>
  </si>
  <si>
    <t>21-0823</t>
  </si>
  <si>
    <t>2551 W Villa Maria Rd #B6</t>
  </si>
  <si>
    <t>21-0824</t>
  </si>
  <si>
    <t>2552 W Villa Maria Rd #B7</t>
  </si>
  <si>
    <t>2553 W Villa Maria Rd #B8</t>
  </si>
  <si>
    <t>21-0825</t>
  </si>
  <si>
    <t>2551 W Villa Maria Rd #B9</t>
  </si>
  <si>
    <t>21-0826</t>
  </si>
  <si>
    <t>2551 W Villa Maria Rd #B10</t>
  </si>
  <si>
    <t>21-0486</t>
  </si>
  <si>
    <t>3633 River Birch Cr</t>
  </si>
  <si>
    <t>Pools By Brannon Wright</t>
  </si>
  <si>
    <t>21-0619</t>
  </si>
  <si>
    <t>118 S Main St</t>
  </si>
  <si>
    <t>Republic Roof Systems LLC</t>
  </si>
  <si>
    <t>Roof</t>
  </si>
  <si>
    <t>Robertson Neal</t>
  </si>
  <si>
    <t>21-0620</t>
  </si>
  <si>
    <t>114-116 S Main St</t>
  </si>
  <si>
    <t>Roof/canopy/door</t>
  </si>
  <si>
    <t>21-0365</t>
  </si>
  <si>
    <t>2801 S College Ave</t>
  </si>
  <si>
    <t>Dellwood Park</t>
  </si>
  <si>
    <t>Robert  Foster</t>
  </si>
  <si>
    <t>Foster Stained Glass</t>
  </si>
  <si>
    <t>Patio/work area</t>
  </si>
  <si>
    <t>21-0560</t>
  </si>
  <si>
    <t>2706 Thornberry Dr</t>
  </si>
  <si>
    <t>Court &amp; Sons Inc</t>
  </si>
  <si>
    <t>21-0836</t>
  </si>
  <si>
    <t>2124 Mountain Wind Lp</t>
  </si>
  <si>
    <t>Autumn Ridge</t>
  </si>
  <si>
    <t>21-0844</t>
  </si>
  <si>
    <t>2091 Viva Rd</t>
  </si>
  <si>
    <t>21-0869</t>
  </si>
  <si>
    <t>2127 Mountain Wind Lp</t>
  </si>
  <si>
    <t>20-4739</t>
  </si>
  <si>
    <t>5002 Greyrock Dr</t>
  </si>
  <si>
    <t>Oakmont</t>
  </si>
  <si>
    <t>2A</t>
  </si>
  <si>
    <t>RNL Homebuilders</t>
  </si>
  <si>
    <t>20-4738</t>
  </si>
  <si>
    <t>5004 Greyrock Dr</t>
  </si>
  <si>
    <t>21-0022</t>
  </si>
  <si>
    <t>4104 Peregrine Ct</t>
  </si>
  <si>
    <t>Ridgewood Custom Homes LLC</t>
  </si>
  <si>
    <t>21-0608</t>
  </si>
  <si>
    <t>4114 Peregrine Ct</t>
  </si>
  <si>
    <t>Pitman Custom Homes</t>
  </si>
  <si>
    <t>21-0635</t>
  </si>
  <si>
    <t>411 Peregrine Ct</t>
  </si>
  <si>
    <t>Hall Homes LLC</t>
  </si>
  <si>
    <t>21-0021</t>
  </si>
  <si>
    <t>4112 Peregrine Ct</t>
  </si>
  <si>
    <t>21-0773</t>
  </si>
  <si>
    <t>3002 Blackfoot Ct</t>
  </si>
  <si>
    <t>Austins Colony</t>
  </si>
  <si>
    <t>Creekview Custom Builders</t>
  </si>
  <si>
    <t>21-0528</t>
  </si>
  <si>
    <t>4115 Peregrine Ct</t>
  </si>
  <si>
    <t>Magruder Homes</t>
  </si>
  <si>
    <t>21-0653</t>
  </si>
  <si>
    <t>3209 Old Spring Way</t>
  </si>
  <si>
    <t>Greenbrier</t>
  </si>
  <si>
    <t>Robbie Robinson Ltd</t>
  </si>
  <si>
    <t>21-0853</t>
  </si>
  <si>
    <t>3213 Old Spring Way</t>
  </si>
  <si>
    <t>21-0774</t>
  </si>
  <si>
    <t>4700 Via Verde Way</t>
  </si>
  <si>
    <t>21-0888</t>
  </si>
  <si>
    <t>2017 Kathryn Dr</t>
  </si>
  <si>
    <t>21-0887</t>
  </si>
  <si>
    <t>2006 Theresa Dr</t>
  </si>
  <si>
    <t>21-0835</t>
  </si>
  <si>
    <t>2122 Mountain Wind Lp</t>
  </si>
  <si>
    <t>20-4870</t>
  </si>
  <si>
    <t>4300 Appalachian Trl</t>
  </si>
  <si>
    <t>21-0848</t>
  </si>
  <si>
    <t>2070 Viva Rd</t>
  </si>
  <si>
    <t>21-0852</t>
  </si>
  <si>
    <t>1440 Kingsgate Dr</t>
  </si>
  <si>
    <t>21-0776</t>
  </si>
  <si>
    <t>1411 Robeson St</t>
  </si>
  <si>
    <t>Broadway</t>
  </si>
  <si>
    <t>Jorge Ricardo Reyes</t>
  </si>
  <si>
    <t>21-0493</t>
  </si>
  <si>
    <t>1918 Basil Ct</t>
  </si>
  <si>
    <t>Northcrest Cottages</t>
  </si>
  <si>
    <t>21-0473</t>
  </si>
  <si>
    <t>1929 Basil Ct</t>
  </si>
  <si>
    <t>B</t>
  </si>
  <si>
    <t>21-0834</t>
  </si>
  <si>
    <t>3413 Utah Ct</t>
  </si>
  <si>
    <t>20-4902</t>
  </si>
  <si>
    <t>110 N Brewer Dr</t>
  </si>
  <si>
    <t>Brown</t>
  </si>
  <si>
    <t>D</t>
  </si>
  <si>
    <t>Hancock Custom Homes LLC</t>
  </si>
  <si>
    <t>21-0839</t>
  </si>
  <si>
    <t>1907 Shimla Ct</t>
  </si>
  <si>
    <t>21-0827</t>
  </si>
  <si>
    <t>2022 Brisbane Way</t>
  </si>
  <si>
    <t>20-3660</t>
  </si>
  <si>
    <t>2110 Autry Ln</t>
  </si>
  <si>
    <t>Autry Lane</t>
  </si>
  <si>
    <t>Maria  Alberto Hurtado</t>
  </si>
  <si>
    <t>20-4521</t>
  </si>
  <si>
    <t>3017 Wolfpack Loop</t>
  </si>
  <si>
    <t>20-0927</t>
  </si>
  <si>
    <t>3803 Laura Ln</t>
  </si>
  <si>
    <t>Woodvilla Acres</t>
  </si>
  <si>
    <t>Velasco Irri &amp; Landscape</t>
  </si>
  <si>
    <t>20-4060</t>
  </si>
  <si>
    <t>3429 Utah Ct</t>
  </si>
  <si>
    <t>21-0944</t>
  </si>
  <si>
    <t>Grassroots LLC</t>
  </si>
  <si>
    <t>21-1089</t>
  </si>
  <si>
    <t>5908 Sheffield Terrace Ln</t>
  </si>
  <si>
    <t>Texas Landscape Creations</t>
  </si>
  <si>
    <t>21-0768</t>
  </si>
  <si>
    <t>3229 Rose Hill Ln</t>
  </si>
  <si>
    <t>21-0985</t>
  </si>
  <si>
    <t>768 N Earl Rudder Fwy</t>
  </si>
  <si>
    <t>Coast Graphics &amp; Signs</t>
  </si>
  <si>
    <t>Wall illuminated</t>
  </si>
  <si>
    <t>21-0984</t>
  </si>
  <si>
    <t>Freestanding illum</t>
  </si>
  <si>
    <t>21-0983</t>
  </si>
  <si>
    <t>21-0982</t>
  </si>
  <si>
    <t>21-0978</t>
  </si>
  <si>
    <t>3816 Elaine Dr</t>
  </si>
  <si>
    <t>Inland Environments Ltd</t>
  </si>
  <si>
    <t>21-0979</t>
  </si>
  <si>
    <t>3815 Shirley Dr</t>
  </si>
  <si>
    <t>21-0980</t>
  </si>
  <si>
    <t>104 Sulphur Springs Rd</t>
  </si>
  <si>
    <t>Midway Place</t>
  </si>
  <si>
    <t>21-0658</t>
  </si>
  <si>
    <t>8800 HSC Pkwy</t>
  </si>
  <si>
    <t>Williams Scotsman Inc</t>
  </si>
  <si>
    <t>Temp office trailer</t>
  </si>
  <si>
    <t>Ibio</t>
  </si>
  <si>
    <t>21-0841</t>
  </si>
  <si>
    <t>2160 N Harvey Mitchell Pkwy</t>
  </si>
  <si>
    <t xml:space="preserve"> Jones</t>
  </si>
  <si>
    <t>MTSI</t>
  </si>
  <si>
    <t>Cell tower upgrade</t>
  </si>
  <si>
    <t>American Tower Corp</t>
  </si>
  <si>
    <t>21-1076</t>
  </si>
  <si>
    <t>2714 Darwood Ct</t>
  </si>
  <si>
    <t>Oak Meadow</t>
  </si>
  <si>
    <t>Alex Hamilton</t>
  </si>
  <si>
    <t>21-0914</t>
  </si>
  <si>
    <t>3415 Parkway Ter</t>
  </si>
  <si>
    <t>Parkway Terrace</t>
  </si>
  <si>
    <t>Malek Service Co/Bldr</t>
  </si>
  <si>
    <t>Brent Shoemaker</t>
  </si>
  <si>
    <t>21-1037</t>
  </si>
  <si>
    <t>3505 Falston Grn</t>
  </si>
  <si>
    <t>Sarah Voisin</t>
  </si>
  <si>
    <t>21-0854</t>
  </si>
  <si>
    <t>425 N Harvey Mitchell Pkwy B1</t>
  </si>
  <si>
    <t>Proverb Construction LLC</t>
  </si>
  <si>
    <t>Storage building 1</t>
  </si>
  <si>
    <t>2818 Storage LLC</t>
  </si>
  <si>
    <t>21-0856</t>
  </si>
  <si>
    <t>425 N Harvey Mitchell Pkwy B2</t>
  </si>
  <si>
    <t>Storage building 2</t>
  </si>
  <si>
    <t>21-0857</t>
  </si>
  <si>
    <t>425 N Harvey Mitchell Pkwy B3</t>
  </si>
  <si>
    <t>Storage building 3</t>
  </si>
  <si>
    <t>21-0858</t>
  </si>
  <si>
    <t>425 N Harvey Mitchell Pkwy B4</t>
  </si>
  <si>
    <t>Storage building 4</t>
  </si>
  <si>
    <t>21-0859</t>
  </si>
  <si>
    <t>425 N Harvey Mitchell Pkwy B5</t>
  </si>
  <si>
    <t>Storage building 5</t>
  </si>
  <si>
    <t>21-0860</t>
  </si>
  <si>
    <t>425 N Harvey Mitchell Pkwy B6</t>
  </si>
  <si>
    <t>Storage building 6</t>
  </si>
  <si>
    <t>21-0861</t>
  </si>
  <si>
    <t>425 N Harvey Mitchell Pkwy B7</t>
  </si>
  <si>
    <t>Storage building 7</t>
  </si>
  <si>
    <t>21-0862</t>
  </si>
  <si>
    <t>425 N Harvey Mitchell Pkwy B8</t>
  </si>
  <si>
    <t>Storage building 8</t>
  </si>
  <si>
    <t>21-0863</t>
  </si>
  <si>
    <t>425 N Harvey Mitchell Pkwy B9</t>
  </si>
  <si>
    <t>Storage building 9</t>
  </si>
  <si>
    <t>21-0958</t>
  </si>
  <si>
    <t>2215 E Villa Maria Rd</t>
  </si>
  <si>
    <t>CR Systems Inc</t>
  </si>
  <si>
    <t>Physicians Realty Trust</t>
  </si>
  <si>
    <t>21-0302</t>
  </si>
  <si>
    <t>3203 Freedom Blvd #300</t>
  </si>
  <si>
    <t>Superior Reno &amp; Const</t>
  </si>
  <si>
    <t>Office expansion</t>
  </si>
  <si>
    <t>United Built Homes</t>
  </si>
  <si>
    <t>21-0934</t>
  </si>
  <si>
    <t>4301 S Texas Ave</t>
  </si>
  <si>
    <t>Mattco Commercial Serv</t>
  </si>
  <si>
    <t>21-1027</t>
  </si>
  <si>
    <t>1318 Memorial Dr</t>
  </si>
  <si>
    <t>Professional Complex</t>
  </si>
  <si>
    <t>Brazos Valley Rehabilitation</t>
  </si>
  <si>
    <t>21-0969</t>
  </si>
  <si>
    <t>3011 Colson Rd</t>
  </si>
  <si>
    <t>Coulter Sub McGee</t>
  </si>
  <si>
    <t>Nikki Pederson</t>
  </si>
  <si>
    <t>21-0967</t>
  </si>
  <si>
    <t>506 E 28th St</t>
  </si>
  <si>
    <t>First United Methodist Church</t>
  </si>
  <si>
    <t>20-2669</t>
  </si>
  <si>
    <t>3210 Colson Rd</t>
  </si>
  <si>
    <t>Southwest Homes</t>
  </si>
  <si>
    <t>Jason LaFollette</t>
  </si>
  <si>
    <t>20-2670</t>
  </si>
  <si>
    <t>21-1042</t>
  </si>
  <si>
    <t>1904 W SH 21</t>
  </si>
  <si>
    <t>Brazos County Complex</t>
  </si>
  <si>
    <t>Collier Construction Inc</t>
  </si>
  <si>
    <t>Phase III</t>
  </si>
  <si>
    <t>Brazos County</t>
  </si>
  <si>
    <t>21-0539</t>
  </si>
  <si>
    <t>4501 S Texas Ave</t>
  </si>
  <si>
    <t>Beverly Estates</t>
  </si>
  <si>
    <t>EIB Contractors</t>
  </si>
  <si>
    <t>Door/window</t>
  </si>
  <si>
    <t>Procellino Inc</t>
  </si>
  <si>
    <t>21-1104</t>
  </si>
  <si>
    <t>3100 Cambridge Dr</t>
  </si>
  <si>
    <t>Richard Carter</t>
  </si>
  <si>
    <t>Level 1 General Construction</t>
  </si>
  <si>
    <t>First  Baptist Church</t>
  </si>
  <si>
    <t>21-1043</t>
  </si>
  <si>
    <t>201 N Main St</t>
  </si>
  <si>
    <t>John Ben Strother</t>
  </si>
  <si>
    <t>Repairs</t>
  </si>
  <si>
    <t>Esparza Ulichele</t>
  </si>
  <si>
    <t>21-0475</t>
  </si>
  <si>
    <t>1601 N Texas Ave #150</t>
  </si>
  <si>
    <t>Med Tech Construction</t>
  </si>
  <si>
    <t>Debbie Knox</t>
  </si>
  <si>
    <t>21-0599</t>
  </si>
  <si>
    <t>2402 Burton Dr</t>
  </si>
  <si>
    <t>Nicholas Duncan</t>
  </si>
  <si>
    <t>21-0561</t>
  </si>
  <si>
    <t>2400 Bomber Dr</t>
  </si>
  <si>
    <t>Lakeview</t>
  </si>
  <si>
    <t>Carlos Beiza-Mendez</t>
  </si>
  <si>
    <t>21-1105</t>
  </si>
  <si>
    <t>3901 Seminole Ct</t>
  </si>
  <si>
    <t>Wheeler Ridge</t>
  </si>
  <si>
    <t>Lost Art Construction</t>
  </si>
  <si>
    <t>21-1125</t>
  </si>
  <si>
    <t>2501 Manchester Dr</t>
  </si>
  <si>
    <t>21-1133</t>
  </si>
  <si>
    <t>2213 Barak Ln</t>
  </si>
  <si>
    <t>21-1132</t>
  </si>
  <si>
    <t>822 Lazy Ln</t>
  </si>
  <si>
    <t>Ridgecrest</t>
  </si>
  <si>
    <t>21-1047</t>
  </si>
  <si>
    <t>4403 Carter Creek Pkwy #3</t>
  </si>
  <si>
    <t>April Courts</t>
  </si>
  <si>
    <t>Statewide Remodeling Austin</t>
  </si>
  <si>
    <t>21-1044</t>
  </si>
  <si>
    <t>3909 Oak Bluff Cr</t>
  </si>
  <si>
    <t>21-1135</t>
  </si>
  <si>
    <t>5604 Middlebury Dr</t>
  </si>
  <si>
    <t>21-1075</t>
  </si>
  <si>
    <t>1312 Brook Hollow Dr</t>
  </si>
  <si>
    <t>Brook Hollow</t>
  </si>
  <si>
    <t>America's Choice Roofing</t>
  </si>
  <si>
    <t>21-1073</t>
  </si>
  <si>
    <t>905 W MLK St</t>
  </si>
  <si>
    <t>Bryan's 1st</t>
  </si>
  <si>
    <t>21-0881</t>
  </si>
  <si>
    <t>506 W 29th St</t>
  </si>
  <si>
    <t>21-1084</t>
  </si>
  <si>
    <t>1706 Dillon Ave</t>
  </si>
  <si>
    <t>Woodson Heights</t>
  </si>
  <si>
    <t>21-1032</t>
  </si>
  <si>
    <t>3904 Oak Bluff Cr</t>
  </si>
  <si>
    <t>21-1085</t>
  </si>
  <si>
    <t>1505 W 28th St</t>
  </si>
  <si>
    <t>Jose Montanez</t>
  </si>
  <si>
    <t>21-1094</t>
  </si>
  <si>
    <t>1131 Clear Leaf Dr</t>
  </si>
  <si>
    <t>Shadowood</t>
  </si>
  <si>
    <t>21-1096</t>
  </si>
  <si>
    <t>3808 Chaucer Ct</t>
  </si>
  <si>
    <t>Final Tough Roofing &amp; Remodel</t>
  </si>
  <si>
    <t>21-1099</t>
  </si>
  <si>
    <t>2207 Dewberry Ln</t>
  </si>
  <si>
    <t>BCS Roofing</t>
  </si>
  <si>
    <t>21-1101</t>
  </si>
  <si>
    <t>3312 Woodcrest Dr</t>
  </si>
  <si>
    <t>Tiffany Park</t>
  </si>
  <si>
    <t>Garcia Roofing</t>
  </si>
  <si>
    <t>21-0981</t>
  </si>
  <si>
    <t>1707 Echols St</t>
  </si>
  <si>
    <t>Glenwood Church</t>
  </si>
  <si>
    <t>Getrudis Salazar</t>
  </si>
  <si>
    <t>21-1061</t>
  </si>
  <si>
    <t>2100 Sharon Dr</t>
  </si>
  <si>
    <t>Brazos Valley Solutions</t>
  </si>
  <si>
    <t>21-0813</t>
  </si>
  <si>
    <t>4895 Austins Creek Dr</t>
  </si>
  <si>
    <t>Austins Creek</t>
  </si>
  <si>
    <t>21-0959</t>
  </si>
  <si>
    <t>306 Brogdon St</t>
  </si>
  <si>
    <t>Daniel Rich</t>
  </si>
  <si>
    <t>21-0893</t>
  </si>
  <si>
    <t>2001 Cassandra Ct</t>
  </si>
  <si>
    <t>Dominion Oaks</t>
  </si>
  <si>
    <t>21-0938</t>
  </si>
  <si>
    <t>1000 Chinaberry Dr</t>
  </si>
  <si>
    <t>Allen Forest</t>
  </si>
  <si>
    <t>21-0974</t>
  </si>
  <si>
    <t>4012 Woodbriar Dr</t>
  </si>
  <si>
    <t>Done Right Roofing</t>
  </si>
  <si>
    <t>21-0645</t>
  </si>
  <si>
    <t>1704 Anita St</t>
  </si>
  <si>
    <t>Ben Milam</t>
  </si>
  <si>
    <t>Eirma Gonzales</t>
  </si>
  <si>
    <t>1322 Graham Dr</t>
  </si>
  <si>
    <t>Fannin</t>
  </si>
  <si>
    <t>Julia Hernandez</t>
  </si>
  <si>
    <t>21-0992</t>
  </si>
  <si>
    <t>21-0688</t>
  </si>
  <si>
    <t>2303 Burton Dr</t>
  </si>
  <si>
    <t>21-0991</t>
  </si>
  <si>
    <t>1401 Baker Ave</t>
  </si>
  <si>
    <t>Hill</t>
  </si>
  <si>
    <t>21-0911</t>
  </si>
  <si>
    <t>2165 Stone Meadow Cr</t>
  </si>
  <si>
    <t>Cruz Construction</t>
  </si>
  <si>
    <t>21-1035</t>
  </si>
  <si>
    <t>1707 Luza St</t>
  </si>
  <si>
    <t>Wood Forest</t>
  </si>
  <si>
    <t>Kim Davila</t>
  </si>
  <si>
    <t>21-0549</t>
  </si>
  <si>
    <t>403 Tatum St</t>
  </si>
  <si>
    <t>Jose Ramirez</t>
  </si>
  <si>
    <t>21-1045</t>
  </si>
  <si>
    <t>4725 Brompton Ln</t>
  </si>
  <si>
    <t>21-1053</t>
  </si>
  <si>
    <t>2832 Brandywine Cr</t>
  </si>
  <si>
    <t>Shirewood</t>
  </si>
  <si>
    <t>Walton Residential Services</t>
  </si>
  <si>
    <t>20-4410</t>
  </si>
  <si>
    <t>3242 Arundala Way</t>
  </si>
  <si>
    <t>Colton Rhodes Lawn</t>
  </si>
  <si>
    <t>21-0885</t>
  </si>
  <si>
    <t>4325 Kirkwood Dr</t>
  </si>
  <si>
    <t>Brookhaven</t>
  </si>
  <si>
    <t>Emrick Ensey</t>
  </si>
  <si>
    <t>21-0874</t>
  </si>
  <si>
    <t>1929 Country Club Dr</t>
  </si>
  <si>
    <t>John Austin</t>
  </si>
  <si>
    <t>Synergynds</t>
  </si>
  <si>
    <t>Drywall repair</t>
  </si>
  <si>
    <t>21-0880</t>
  </si>
  <si>
    <t>2022 Stone Meadow Cr</t>
  </si>
  <si>
    <t>Stone Haven MHP</t>
  </si>
  <si>
    <t>21-1161</t>
  </si>
  <si>
    <t>316 Trant St</t>
  </si>
  <si>
    <t>Trant</t>
  </si>
  <si>
    <t>Texas Innovation Roofing</t>
  </si>
  <si>
    <t>21-0263</t>
  </si>
  <si>
    <t>4107 Peregrine Way</t>
  </si>
  <si>
    <t>21-0897</t>
  </si>
  <si>
    <t>4103 Peregrine Way</t>
  </si>
  <si>
    <t>20-4734</t>
  </si>
  <si>
    <t>4208 Peregrine Way</t>
  </si>
  <si>
    <t>21-0951</t>
  </si>
  <si>
    <t>3333 Stonington Way</t>
  </si>
  <si>
    <t>21-0970</t>
  </si>
  <si>
    <t>3031 Wolfpack Loop</t>
  </si>
  <si>
    <t>21-1046</t>
  </si>
  <si>
    <t>3565 Leesburg Path</t>
  </si>
  <si>
    <t>6B</t>
  </si>
  <si>
    <t>21-0908</t>
  </si>
  <si>
    <t>4219 Peregrine Way</t>
  </si>
  <si>
    <t>21-1030</t>
  </si>
  <si>
    <t>3037 Wolfpack Loop</t>
  </si>
  <si>
    <t>21-0604</t>
  </si>
  <si>
    <t>4218 Peregrine Way</t>
  </si>
  <si>
    <t>20-4735</t>
  </si>
  <si>
    <t>5010 Greyrock Dr</t>
  </si>
  <si>
    <t>21-1088</t>
  </si>
  <si>
    <t>4110 Corvallis Ct</t>
  </si>
  <si>
    <t>21-0266</t>
  </si>
  <si>
    <t>4108 Hennepin Ct</t>
  </si>
  <si>
    <t>21-0280</t>
  </si>
  <si>
    <t>4102 Hennepin Ct</t>
  </si>
  <si>
    <t>Reece Homes</t>
  </si>
  <si>
    <t>20-4882</t>
  </si>
  <si>
    <t>4223 Peregrine Way</t>
  </si>
  <si>
    <t>A</t>
  </si>
  <si>
    <t>21-1093</t>
  </si>
  <si>
    <t>5014 Greyrock Dr</t>
  </si>
  <si>
    <t>20-4880</t>
  </si>
  <si>
    <t>4213 Peregrine Way</t>
  </si>
  <si>
    <t>21-1022</t>
  </si>
  <si>
    <t>4308 Appalachian Trl</t>
  </si>
  <si>
    <t>21-1028</t>
  </si>
  <si>
    <t>5001 Maroon Creek Dr</t>
  </si>
  <si>
    <t>21-1029</t>
  </si>
  <si>
    <t>5009 Maroon Creek Dr</t>
  </si>
  <si>
    <t>21-1056</t>
  </si>
  <si>
    <t>3208 Glencairn Ct</t>
  </si>
  <si>
    <t>21-1070</t>
  </si>
  <si>
    <t>4210 Peregrine Way</t>
  </si>
  <si>
    <t>21-1078</t>
  </si>
  <si>
    <t>5218 Montague Loop</t>
  </si>
  <si>
    <t>21-1080</t>
  </si>
  <si>
    <t>5222 Montague Loop</t>
  </si>
  <si>
    <t>21-1069</t>
  </si>
  <si>
    <t>3713 McKenzie St</t>
  </si>
  <si>
    <t>21-0960</t>
  </si>
  <si>
    <t>5763 Paseo Pl</t>
  </si>
  <si>
    <t>21-0961</t>
  </si>
  <si>
    <t>5761 Paseo Pl</t>
  </si>
  <si>
    <t>21-0962</t>
  </si>
  <si>
    <t>5752 Paseo Pl</t>
  </si>
  <si>
    <t>21-0963</t>
  </si>
  <si>
    <t>4715 Via Verde Way</t>
  </si>
  <si>
    <t>21-1054</t>
  </si>
  <si>
    <t>2025 Theresa Dr</t>
  </si>
  <si>
    <t>21-1055</t>
  </si>
  <si>
    <t>2035 Theresa Dr</t>
  </si>
  <si>
    <t>21-0971</t>
  </si>
  <si>
    <t>3000 Alpha Ct</t>
  </si>
  <si>
    <t>21-1024</t>
  </si>
  <si>
    <t>4309 Appalachian Trl</t>
  </si>
  <si>
    <t>21-0956</t>
  </si>
  <si>
    <t>5765 Paseo Pl</t>
  </si>
  <si>
    <t>21-0955</t>
  </si>
  <si>
    <t>5767 Paseo Pl</t>
  </si>
  <si>
    <t>21-0965</t>
  </si>
  <si>
    <t>4716 Via Verde Way</t>
  </si>
  <si>
    <t>21-0954</t>
  </si>
  <si>
    <t>4715 Las Casitas Way</t>
  </si>
  <si>
    <t>21-0953</t>
  </si>
  <si>
    <t>5759 Paseo Pl</t>
  </si>
  <si>
    <t>21-0917</t>
  </si>
  <si>
    <t>402 Marble Falls Dr</t>
  </si>
  <si>
    <t>Stone Falls</t>
  </si>
  <si>
    <t>New Phase Construction</t>
  </si>
  <si>
    <t>21-1019</t>
  </si>
  <si>
    <t>4310 Appalachian Trl</t>
  </si>
  <si>
    <t>21-1021</t>
  </si>
  <si>
    <t>5013 Maroon Creek Dr</t>
  </si>
  <si>
    <t>21-1018</t>
  </si>
  <si>
    <t>1924 Shimla Ct</t>
  </si>
  <si>
    <t>21-0579</t>
  </si>
  <si>
    <t>1902 Basil Ct</t>
  </si>
  <si>
    <t>Manley Homes</t>
  </si>
  <si>
    <t>21-0580</t>
  </si>
  <si>
    <t>1939 Basil Ct</t>
  </si>
  <si>
    <t>21-0581</t>
  </si>
  <si>
    <t>1945 Basil Ct</t>
  </si>
  <si>
    <t>21-0950</t>
  </si>
  <si>
    <t>4707 Lasa Casitas Way</t>
  </si>
  <si>
    <t>21-0663</t>
  </si>
  <si>
    <t>4713 Via Verde Way</t>
  </si>
  <si>
    <t>21-0895</t>
  </si>
  <si>
    <t>5216 Montague Loop</t>
  </si>
  <si>
    <t>21-0896</t>
  </si>
  <si>
    <t>1980 Cartwright St</t>
  </si>
  <si>
    <t>21-0875</t>
  </si>
  <si>
    <t>1923 Cambria Dr</t>
  </si>
  <si>
    <t>Boulder Creek</t>
  </si>
  <si>
    <t>21-0894</t>
  </si>
  <si>
    <t>5228 Montague Loop</t>
  </si>
  <si>
    <t>21-0830</t>
  </si>
  <si>
    <t>1409 George St</t>
  </si>
  <si>
    <t>Castle Heights</t>
  </si>
  <si>
    <t>Zacarias Homes</t>
  </si>
  <si>
    <t>21-0995</t>
  </si>
  <si>
    <t>1536 Bennett St</t>
  </si>
  <si>
    <t>Cloisters #1</t>
  </si>
  <si>
    <t>21-0996</t>
  </si>
  <si>
    <t>1538 Bennett St</t>
  </si>
  <si>
    <t>21-0997</t>
  </si>
  <si>
    <t>1540 Bennett St</t>
  </si>
  <si>
    <t>21-0998</t>
  </si>
  <si>
    <t>1542 Bennett St</t>
  </si>
  <si>
    <t>21-0999</t>
  </si>
  <si>
    <t>1544 Bennett St</t>
  </si>
  <si>
    <t>21-1001</t>
  </si>
  <si>
    <t>1546 Bennett St</t>
  </si>
  <si>
    <t>21-1002</t>
  </si>
  <si>
    <t>1548 Bennett St</t>
  </si>
  <si>
    <t>21-1003</t>
  </si>
  <si>
    <t>1550 Bennett St</t>
  </si>
  <si>
    <t>21-1004</t>
  </si>
  <si>
    <t>1552 Bennett St</t>
  </si>
  <si>
    <t>21-1005</t>
  </si>
  <si>
    <t>1554 Bennett St</t>
  </si>
  <si>
    <t>21-1006</t>
  </si>
  <si>
    <t>1556 Bennett St</t>
  </si>
  <si>
    <t>21-1008</t>
  </si>
  <si>
    <t>1558 Bennett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</si>
</sst>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1" borderId="1" xfId="0" applyNumberFormat="1" applyFont="1" applyFill="1" applyBorder="1" applyAlignment="1">
      <alignment horizontal="left"/>
    </xf>
    <xf numFmtId="166" fontId="2" fillId="11" borderId="1" xfId="0" applyNumberFormat="1" applyFont="1" applyFill="1" applyBorder="1" applyAlignment="1" applyProtection="1">
      <alignment horizontal="left"/>
    </xf>
    <xf numFmtId="166" fontId="2" fillId="11" borderId="17" xfId="0" applyNumberFormat="1" applyFont="1" applyFill="1" applyBorder="1" applyAlignment="1" applyProtection="1">
      <alignment horizontal="left"/>
    </xf>
    <xf numFmtId="14" fontId="2" fillId="7" borderId="7" xfId="0" applyNumberFormat="1" applyFont="1" applyFill="1" applyBorder="1" applyAlignment="1" applyProtection="1">
      <alignment horizontal="center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  <xf numFmtId="0" fontId="7" fillId="12" borderId="1" xfId="0" applyFont="1" applyFill="1" applyBorder="1" applyAlignment="1">
      <alignment horizontal="left"/>
    </xf>
    <xf numFmtId="167" fontId="5" fillId="12" borderId="1" xfId="0" applyNumberFormat="1" applyFont="1" applyFill="1" applyBorder="1" applyAlignment="1" applyProtection="1">
      <alignment horizontal="right"/>
    </xf>
    <xf numFmtId="1" fontId="10" fillId="12" borderId="1" xfId="0" applyNumberFormat="1" applyFont="1" applyFill="1" applyBorder="1" applyAlignment="1"/>
    <xf numFmtId="0" fontId="11" fillId="12" borderId="1" xfId="0" applyFont="1" applyFill="1" applyBorder="1" applyAlignment="1">
      <alignment horizontal="right"/>
    </xf>
    <xf numFmtId="7" fontId="10" fillId="12" borderId="1" xfId="0" applyNumberFormat="1" applyFont="1" applyFill="1" applyBorder="1" applyAlignment="1" applyProtection="1">
      <alignment horizontal="right"/>
    </xf>
    <xf numFmtId="7" fontId="11" fillId="12" borderId="1" xfId="0" applyNumberFormat="1" applyFont="1" applyFill="1" applyBorder="1" applyAlignment="1" applyProtection="1"/>
    <xf numFmtId="1" fontId="11" fillId="12" borderId="1" xfId="0" applyNumberFormat="1" applyFont="1" applyFill="1" applyBorder="1" applyAlignment="1">
      <alignment horizontal="right"/>
    </xf>
    <xf numFmtId="167" fontId="11" fillId="12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topLeftCell="A2" zoomScaleNormal="100" workbookViewId="0">
      <selection activeCell="D32" sqref="D32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7"/>
      <c r="B1" s="303" t="s">
        <v>15</v>
      </c>
      <c r="C1" s="303"/>
      <c r="D1" s="303"/>
      <c r="E1" s="304"/>
      <c r="F1" s="258"/>
      <c r="G1" s="258"/>
      <c r="H1" s="258"/>
      <c r="I1" s="259"/>
    </row>
    <row r="2" spans="1:17" s="16" customFormat="1" ht="21" customHeight="1" x14ac:dyDescent="0.25">
      <c r="A2" s="301" t="s">
        <v>57</v>
      </c>
      <c r="B2" s="260"/>
      <c r="C2" s="260"/>
      <c r="D2" s="261"/>
      <c r="E2" s="262"/>
      <c r="F2" s="301" t="s">
        <v>56</v>
      </c>
      <c r="G2" s="260"/>
      <c r="H2" s="260"/>
      <c r="I2" s="263"/>
    </row>
    <row r="3" spans="1:17" ht="19.5" customHeight="1" x14ac:dyDescent="0.25">
      <c r="A3" s="264" t="s">
        <v>21</v>
      </c>
      <c r="B3" s="265" t="s">
        <v>32</v>
      </c>
      <c r="C3" s="265" t="s">
        <v>53</v>
      </c>
      <c r="D3" s="265" t="s">
        <v>6</v>
      </c>
      <c r="E3" s="266"/>
      <c r="F3" s="264" t="s">
        <v>21</v>
      </c>
      <c r="G3" s="265" t="s">
        <v>32</v>
      </c>
      <c r="H3" s="265" t="s">
        <v>53</v>
      </c>
      <c r="I3" s="267" t="s">
        <v>6</v>
      </c>
    </row>
    <row r="4" spans="1:17" ht="18" customHeight="1" x14ac:dyDescent="0.2">
      <c r="A4" s="268" t="s">
        <v>48</v>
      </c>
      <c r="B4" s="334">
        <v>98</v>
      </c>
      <c r="C4" s="270"/>
      <c r="D4" s="336">
        <v>18337434</v>
      </c>
      <c r="E4" s="266"/>
      <c r="F4" s="268" t="s">
        <v>48</v>
      </c>
      <c r="G4" s="269">
        <v>53</v>
      </c>
      <c r="H4" s="270"/>
      <c r="I4" s="271">
        <v>8881946</v>
      </c>
    </row>
    <row r="5" spans="1:17" ht="15.75" customHeight="1" x14ac:dyDescent="0.2">
      <c r="A5" s="268" t="s">
        <v>49</v>
      </c>
      <c r="B5" s="269">
        <v>12</v>
      </c>
      <c r="C5" s="270"/>
      <c r="D5" s="271">
        <v>1992000</v>
      </c>
      <c r="E5" s="266"/>
      <c r="F5" s="268" t="s">
        <v>49</v>
      </c>
      <c r="G5" s="269">
        <v>0</v>
      </c>
      <c r="H5" s="270"/>
      <c r="I5" s="271">
        <v>0</v>
      </c>
    </row>
    <row r="6" spans="1:17" ht="15.75" customHeight="1" x14ac:dyDescent="0.2">
      <c r="A6" s="268" t="s">
        <v>38</v>
      </c>
      <c r="B6" s="269">
        <v>0</v>
      </c>
      <c r="C6" s="270">
        <v>0</v>
      </c>
      <c r="D6" s="271">
        <v>0</v>
      </c>
      <c r="E6" s="266"/>
      <c r="F6" s="268" t="s">
        <v>38</v>
      </c>
      <c r="G6" s="269">
        <v>0</v>
      </c>
      <c r="H6" s="270">
        <v>0</v>
      </c>
      <c r="I6" s="271">
        <v>0</v>
      </c>
    </row>
    <row r="7" spans="1:17" ht="15" customHeight="1" x14ac:dyDescent="0.2">
      <c r="A7" s="268" t="s">
        <v>36</v>
      </c>
      <c r="B7" s="269">
        <v>0</v>
      </c>
      <c r="C7" s="270">
        <v>0</v>
      </c>
      <c r="D7" s="271">
        <v>0</v>
      </c>
      <c r="E7" s="266"/>
      <c r="F7" s="268" t="s">
        <v>36</v>
      </c>
      <c r="G7" s="269">
        <v>2</v>
      </c>
      <c r="H7" s="270">
        <v>8</v>
      </c>
      <c r="I7" s="271">
        <v>1043856</v>
      </c>
    </row>
    <row r="8" spans="1:17" ht="15" customHeight="1" x14ac:dyDescent="0.2">
      <c r="A8" s="268" t="s">
        <v>37</v>
      </c>
      <c r="B8" s="269">
        <v>0</v>
      </c>
      <c r="C8" s="272">
        <v>0</v>
      </c>
      <c r="D8" s="273">
        <v>0</v>
      </c>
      <c r="E8" s="266"/>
      <c r="F8" s="268" t="s">
        <v>37</v>
      </c>
      <c r="G8" s="269">
        <v>0</v>
      </c>
      <c r="H8" s="272">
        <v>0</v>
      </c>
      <c r="I8" s="273">
        <v>0</v>
      </c>
    </row>
    <row r="9" spans="1:17" ht="15" customHeight="1" x14ac:dyDescent="0.2">
      <c r="A9" s="268" t="s">
        <v>23</v>
      </c>
      <c r="B9" s="269">
        <v>107</v>
      </c>
      <c r="C9" s="272"/>
      <c r="D9" s="273">
        <v>1212535</v>
      </c>
      <c r="E9" s="266"/>
      <c r="F9" s="268" t="s">
        <v>23</v>
      </c>
      <c r="G9" s="269">
        <v>42</v>
      </c>
      <c r="H9" s="272"/>
      <c r="I9" s="273">
        <v>489195</v>
      </c>
    </row>
    <row r="10" spans="1:17" ht="15.75" customHeight="1" x14ac:dyDescent="0.2">
      <c r="A10" s="268" t="s">
        <v>14</v>
      </c>
      <c r="B10" s="269">
        <v>3</v>
      </c>
      <c r="C10" s="272"/>
      <c r="D10" s="273">
        <v>242000</v>
      </c>
      <c r="E10" s="266"/>
      <c r="F10" s="268" t="s">
        <v>14</v>
      </c>
      <c r="G10" s="269">
        <v>6</v>
      </c>
      <c r="H10" s="272"/>
      <c r="I10" s="273">
        <v>290137</v>
      </c>
    </row>
    <row r="11" spans="1:17" ht="15.75" customHeight="1" x14ac:dyDescent="0.2">
      <c r="A11" s="268" t="s">
        <v>10</v>
      </c>
      <c r="B11" s="274">
        <v>14</v>
      </c>
      <c r="C11" s="272"/>
      <c r="D11" s="273">
        <v>0</v>
      </c>
      <c r="E11" s="266"/>
      <c r="F11" s="268" t="s">
        <v>10</v>
      </c>
      <c r="G11" s="274">
        <v>6</v>
      </c>
      <c r="H11" s="272"/>
      <c r="I11" s="273">
        <v>0</v>
      </c>
    </row>
    <row r="12" spans="1:17" ht="15" customHeight="1" x14ac:dyDescent="0.2">
      <c r="A12" s="268" t="s">
        <v>22</v>
      </c>
      <c r="B12" s="269">
        <v>18</v>
      </c>
      <c r="C12" s="272"/>
      <c r="D12" s="273">
        <v>3073860</v>
      </c>
      <c r="E12" s="266"/>
      <c r="F12" s="268" t="s">
        <v>22</v>
      </c>
      <c r="G12" s="269">
        <v>9</v>
      </c>
      <c r="H12" s="272"/>
      <c r="I12" s="273">
        <v>457346</v>
      </c>
      <c r="Q12" s="24"/>
    </row>
    <row r="13" spans="1:17" ht="15.75" customHeight="1" x14ac:dyDescent="0.2">
      <c r="A13" s="268" t="s">
        <v>39</v>
      </c>
      <c r="B13" s="269">
        <v>27</v>
      </c>
      <c r="C13" s="272"/>
      <c r="D13" s="273">
        <v>6009875</v>
      </c>
      <c r="E13" s="266"/>
      <c r="F13" s="268" t="s">
        <v>39</v>
      </c>
      <c r="G13" s="269">
        <v>18</v>
      </c>
      <c r="H13" s="272"/>
      <c r="I13" s="273">
        <v>2475448</v>
      </c>
    </row>
    <row r="14" spans="1:17" ht="15.75" customHeight="1" x14ac:dyDescent="0.2">
      <c r="A14" s="268" t="s">
        <v>9</v>
      </c>
      <c r="B14" s="269">
        <v>5</v>
      </c>
      <c r="C14" s="272"/>
      <c r="D14" s="273">
        <v>261250</v>
      </c>
      <c r="E14" s="266"/>
      <c r="F14" s="268" t="s">
        <v>9</v>
      </c>
      <c r="G14" s="269">
        <v>5</v>
      </c>
      <c r="H14" s="272"/>
      <c r="I14" s="273">
        <v>317000</v>
      </c>
    </row>
    <row r="15" spans="1:17" ht="15" customHeight="1" x14ac:dyDescent="0.2">
      <c r="A15" s="275" t="s">
        <v>11</v>
      </c>
      <c r="B15" s="276">
        <v>9</v>
      </c>
      <c r="C15" s="277"/>
      <c r="D15" s="278">
        <v>0</v>
      </c>
      <c r="E15" s="266"/>
      <c r="F15" s="275" t="s">
        <v>11</v>
      </c>
      <c r="G15" s="276">
        <v>16</v>
      </c>
      <c r="H15" s="277"/>
      <c r="I15" s="278">
        <v>0</v>
      </c>
    </row>
    <row r="16" spans="1:17" ht="16.5" customHeight="1" x14ac:dyDescent="0.25">
      <c r="A16" s="279" t="s">
        <v>13</v>
      </c>
      <c r="B16" s="335">
        <f>SUM(B4:B15)</f>
        <v>293</v>
      </c>
      <c r="C16" s="297">
        <f>SUM(C4:C15)</f>
        <v>0</v>
      </c>
      <c r="D16" s="337">
        <f>SUM(D4:D15)</f>
        <v>31128954</v>
      </c>
      <c r="E16" s="266"/>
      <c r="F16" s="279" t="s">
        <v>13</v>
      </c>
      <c r="G16" s="280">
        <f>SUM(G4:G15)</f>
        <v>157</v>
      </c>
      <c r="H16" s="281">
        <f>SUM(H4:H15)</f>
        <v>8</v>
      </c>
      <c r="I16" s="282">
        <f>SUM(I4:I15)</f>
        <v>13954928</v>
      </c>
    </row>
    <row r="17" spans="1:11" ht="18.75" customHeight="1" x14ac:dyDescent="0.2">
      <c r="A17" s="283"/>
      <c r="B17" s="284"/>
      <c r="C17" s="284"/>
      <c r="D17" s="284"/>
      <c r="E17" s="266"/>
      <c r="F17" s="284"/>
      <c r="G17" s="284"/>
      <c r="H17" s="284"/>
      <c r="I17" s="285"/>
    </row>
    <row r="18" spans="1:11" ht="18" x14ac:dyDescent="0.25">
      <c r="A18" s="302" t="s">
        <v>54</v>
      </c>
      <c r="B18" s="286"/>
      <c r="C18" s="287"/>
      <c r="D18" s="288"/>
      <c r="E18" s="266"/>
      <c r="F18" s="302" t="s">
        <v>55</v>
      </c>
      <c r="G18" s="286"/>
      <c r="H18" s="287"/>
      <c r="I18" s="289"/>
    </row>
    <row r="19" spans="1:11" ht="21" customHeight="1" x14ac:dyDescent="0.25">
      <c r="A19" s="290" t="s">
        <v>21</v>
      </c>
      <c r="B19" s="291" t="s">
        <v>32</v>
      </c>
      <c r="C19" s="291" t="s">
        <v>53</v>
      </c>
      <c r="D19" s="291" t="s">
        <v>6</v>
      </c>
      <c r="E19" s="262"/>
      <c r="F19" s="290" t="s">
        <v>21</v>
      </c>
      <c r="G19" s="291" t="s">
        <v>32</v>
      </c>
      <c r="H19" s="292"/>
      <c r="I19" s="293" t="s">
        <v>6</v>
      </c>
    </row>
    <row r="20" spans="1:11" ht="17.25" customHeight="1" x14ac:dyDescent="0.2">
      <c r="A20" s="294" t="s">
        <v>48</v>
      </c>
      <c r="B20" s="334">
        <f>B4+150</f>
        <v>248</v>
      </c>
      <c r="C20" s="270"/>
      <c r="D20" s="336">
        <f>D4+30045150</f>
        <v>48382584</v>
      </c>
      <c r="E20" s="266"/>
      <c r="F20" s="294" t="s">
        <v>48</v>
      </c>
      <c r="G20" s="269">
        <v>184</v>
      </c>
      <c r="H20" s="270"/>
      <c r="I20" s="271">
        <v>34681072</v>
      </c>
    </row>
    <row r="21" spans="1:11" ht="15" customHeight="1" x14ac:dyDescent="0.2">
      <c r="A21" s="294" t="s">
        <v>49</v>
      </c>
      <c r="B21" s="269">
        <f>B5+0</f>
        <v>12</v>
      </c>
      <c r="C21" s="270"/>
      <c r="D21" s="271">
        <f>D5+0</f>
        <v>1992000</v>
      </c>
      <c r="E21" s="266"/>
      <c r="F21" s="294" t="s">
        <v>49</v>
      </c>
      <c r="G21" s="269">
        <v>0</v>
      </c>
      <c r="H21" s="270"/>
      <c r="I21" s="271">
        <v>0</v>
      </c>
    </row>
    <row r="22" spans="1:11" ht="15" customHeight="1" x14ac:dyDescent="0.2">
      <c r="A22" s="294" t="s">
        <v>38</v>
      </c>
      <c r="B22" s="269">
        <f>B6+0</f>
        <v>0</v>
      </c>
      <c r="C22" s="270">
        <v>0</v>
      </c>
      <c r="D22" s="271">
        <f>D6+0</f>
        <v>0</v>
      </c>
      <c r="E22" s="266"/>
      <c r="F22" s="294" t="s">
        <v>38</v>
      </c>
      <c r="G22" s="269">
        <v>0</v>
      </c>
      <c r="H22" s="270">
        <v>0</v>
      </c>
      <c r="I22" s="271">
        <v>0</v>
      </c>
    </row>
    <row r="23" spans="1:11" ht="16.5" customHeight="1" x14ac:dyDescent="0.2">
      <c r="A23" s="294" t="s">
        <v>36</v>
      </c>
      <c r="B23" s="269">
        <f>B7+0</f>
        <v>0</v>
      </c>
      <c r="C23" s="270">
        <v>0</v>
      </c>
      <c r="D23" s="271">
        <f>D7+0</f>
        <v>0</v>
      </c>
      <c r="E23" s="266"/>
      <c r="F23" s="294" t="s">
        <v>36</v>
      </c>
      <c r="G23" s="269">
        <v>2</v>
      </c>
      <c r="H23" s="270">
        <v>8</v>
      </c>
      <c r="I23" s="271">
        <v>1043856</v>
      </c>
    </row>
    <row r="24" spans="1:11" ht="17.25" customHeight="1" x14ac:dyDescent="0.2">
      <c r="A24" s="294" t="s">
        <v>37</v>
      </c>
      <c r="B24" s="269">
        <f>B8+0</f>
        <v>0</v>
      </c>
      <c r="C24" s="272">
        <v>0</v>
      </c>
      <c r="D24" s="273">
        <f>D8+0</f>
        <v>0</v>
      </c>
      <c r="E24" s="266"/>
      <c r="F24" s="294" t="s">
        <v>37</v>
      </c>
      <c r="G24" s="269">
        <v>0</v>
      </c>
      <c r="H24" s="272">
        <v>0</v>
      </c>
      <c r="I24" s="273">
        <v>0</v>
      </c>
    </row>
    <row r="25" spans="1:11" ht="17.25" customHeight="1" x14ac:dyDescent="0.2">
      <c r="A25" s="295" t="s">
        <v>23</v>
      </c>
      <c r="B25" s="269">
        <f>B9+172</f>
        <v>279</v>
      </c>
      <c r="C25" s="272"/>
      <c r="D25" s="273">
        <f>D9+1804321</f>
        <v>3016856</v>
      </c>
      <c r="E25" s="296"/>
      <c r="F25" s="295" t="s">
        <v>23</v>
      </c>
      <c r="G25" s="269">
        <v>120</v>
      </c>
      <c r="H25" s="272"/>
      <c r="I25" s="273">
        <v>2008252</v>
      </c>
    </row>
    <row r="26" spans="1:11" ht="16.5" customHeight="1" x14ac:dyDescent="0.2">
      <c r="A26" s="295" t="s">
        <v>14</v>
      </c>
      <c r="B26" s="269">
        <f>B10+8</f>
        <v>11</v>
      </c>
      <c r="C26" s="272"/>
      <c r="D26" s="273">
        <f>D10+304449</f>
        <v>546449</v>
      </c>
      <c r="E26" s="296"/>
      <c r="F26" s="295" t="s">
        <v>14</v>
      </c>
      <c r="G26" s="269">
        <v>16</v>
      </c>
      <c r="H26" s="272"/>
      <c r="I26" s="273">
        <v>820137</v>
      </c>
    </row>
    <row r="27" spans="1:11" ht="15" customHeight="1" x14ac:dyDescent="0.2">
      <c r="A27" s="295" t="s">
        <v>10</v>
      </c>
      <c r="B27" s="274">
        <f>B11+12</f>
        <v>26</v>
      </c>
      <c r="C27" s="272"/>
      <c r="D27" s="273">
        <f>D11+0</f>
        <v>0</v>
      </c>
      <c r="E27" s="296"/>
      <c r="F27" s="295" t="s">
        <v>10</v>
      </c>
      <c r="G27" s="274">
        <v>24</v>
      </c>
      <c r="H27" s="272"/>
      <c r="I27" s="273">
        <v>0</v>
      </c>
      <c r="K27" s="15"/>
    </row>
    <row r="28" spans="1:11" ht="16.5" customHeight="1" x14ac:dyDescent="0.2">
      <c r="A28" s="295" t="s">
        <v>22</v>
      </c>
      <c r="B28" s="269">
        <f>B12+10</f>
        <v>28</v>
      </c>
      <c r="C28" s="272"/>
      <c r="D28" s="273">
        <f>D12+18118864</f>
        <v>21192724</v>
      </c>
      <c r="E28" s="296"/>
      <c r="F28" s="295" t="s">
        <v>22</v>
      </c>
      <c r="G28" s="269">
        <v>19</v>
      </c>
      <c r="H28" s="272"/>
      <c r="I28" s="273">
        <v>7174851</v>
      </c>
    </row>
    <row r="29" spans="1:11" ht="16.5" customHeight="1" x14ac:dyDescent="0.2">
      <c r="A29" s="295" t="s">
        <v>39</v>
      </c>
      <c r="B29" s="269">
        <f>B13+34</f>
        <v>61</v>
      </c>
      <c r="C29" s="272"/>
      <c r="D29" s="273">
        <f>D13+11483774</f>
        <v>17493649</v>
      </c>
      <c r="E29" s="296"/>
      <c r="F29" s="295" t="s">
        <v>39</v>
      </c>
      <c r="G29" s="269">
        <v>29</v>
      </c>
      <c r="H29" s="272"/>
      <c r="I29" s="273">
        <v>7551748</v>
      </c>
    </row>
    <row r="30" spans="1:11" ht="15.75" customHeight="1" x14ac:dyDescent="0.2">
      <c r="A30" s="294" t="s">
        <v>9</v>
      </c>
      <c r="B30" s="269">
        <f>B14+8</f>
        <v>13</v>
      </c>
      <c r="C30" s="272"/>
      <c r="D30" s="273">
        <f>D14+499450</f>
        <v>760700</v>
      </c>
      <c r="E30" s="266"/>
      <c r="F30" s="294" t="s">
        <v>9</v>
      </c>
      <c r="G30" s="269">
        <v>11</v>
      </c>
      <c r="H30" s="272"/>
      <c r="I30" s="273">
        <v>667790</v>
      </c>
    </row>
    <row r="31" spans="1:11" ht="16.5" customHeight="1" x14ac:dyDescent="0.2">
      <c r="A31" s="294" t="s">
        <v>11</v>
      </c>
      <c r="B31" s="276">
        <f>B15+19</f>
        <v>28</v>
      </c>
      <c r="C31" s="277"/>
      <c r="D31" s="278">
        <f>D15+0</f>
        <v>0</v>
      </c>
      <c r="E31" s="266"/>
      <c r="F31" s="294" t="s">
        <v>11</v>
      </c>
      <c r="G31" s="276">
        <v>51</v>
      </c>
      <c r="H31" s="277"/>
      <c r="I31" s="278">
        <v>0</v>
      </c>
    </row>
    <row r="32" spans="1:11" ht="15.75" customHeight="1" x14ac:dyDescent="0.25">
      <c r="A32" s="279" t="s">
        <v>13</v>
      </c>
      <c r="B32" s="338">
        <f>SUM(B20:B31)</f>
        <v>706</v>
      </c>
      <c r="C32" s="297">
        <f>SUM(C20:C31)</f>
        <v>0</v>
      </c>
      <c r="D32" s="339">
        <f>SUM(D20:D31)</f>
        <v>93384962</v>
      </c>
      <c r="E32" s="298"/>
      <c r="F32" s="279" t="s">
        <v>13</v>
      </c>
      <c r="G32" s="299">
        <f>SUM(G20:G31)</f>
        <v>456</v>
      </c>
      <c r="H32" s="281">
        <f>SUM(H20:H31)</f>
        <v>8</v>
      </c>
      <c r="I32" s="300">
        <f>SUM(I20:I31)</f>
        <v>53947706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C34" s="310"/>
      <c r="D34" s="14"/>
    </row>
    <row r="35" spans="2:4" x14ac:dyDescent="0.2">
      <c r="C35" s="310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80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8"/>
  <sheetViews>
    <sheetView topLeftCell="A92" zoomScale="115" zoomScaleNormal="115" workbookViewId="0">
      <selection activeCell="L64" sqref="L64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3" t="s">
        <v>50</v>
      </c>
      <c r="B1" s="324"/>
      <c r="C1" s="324"/>
      <c r="D1" s="35"/>
      <c r="E1" s="36"/>
      <c r="F1" s="36"/>
      <c r="G1" s="36"/>
      <c r="H1" s="181"/>
      <c r="I1" s="229"/>
      <c r="J1" s="35"/>
      <c r="K1" s="36"/>
      <c r="L1" s="35"/>
      <c r="M1" s="247"/>
    </row>
    <row r="2" spans="1:21" ht="15" customHeight="1" x14ac:dyDescent="0.2">
      <c r="A2" s="230" t="s">
        <v>0</v>
      </c>
      <c r="B2" s="231" t="s">
        <v>17</v>
      </c>
      <c r="C2" s="232" t="s">
        <v>2</v>
      </c>
      <c r="D2" s="232" t="s">
        <v>3</v>
      </c>
      <c r="E2" s="233" t="s">
        <v>20</v>
      </c>
      <c r="F2" s="234" t="s">
        <v>18</v>
      </c>
      <c r="G2" s="234" t="s">
        <v>5</v>
      </c>
      <c r="H2" s="232" t="s">
        <v>19</v>
      </c>
      <c r="I2" s="244" t="s">
        <v>40</v>
      </c>
      <c r="J2" s="246" t="s">
        <v>29</v>
      </c>
      <c r="K2" s="235" t="s">
        <v>30</v>
      </c>
      <c r="L2" s="236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10">
        <v>44256</v>
      </c>
      <c r="B3" s="211" t="s">
        <v>98</v>
      </c>
      <c r="C3" s="212" t="s">
        <v>99</v>
      </c>
      <c r="D3" s="212" t="s">
        <v>100</v>
      </c>
      <c r="E3" s="202">
        <v>4</v>
      </c>
      <c r="F3" s="237">
        <v>6</v>
      </c>
      <c r="G3" s="237">
        <v>17</v>
      </c>
      <c r="H3" s="212" t="s">
        <v>101</v>
      </c>
      <c r="I3" s="81">
        <v>1</v>
      </c>
      <c r="J3" s="238">
        <v>2587</v>
      </c>
      <c r="K3" s="239">
        <v>667</v>
      </c>
      <c r="L3" s="165">
        <v>214698</v>
      </c>
      <c r="M3" s="2"/>
    </row>
    <row r="4" spans="1:21" ht="15" customHeight="1" x14ac:dyDescent="0.2">
      <c r="A4" s="210">
        <v>44256</v>
      </c>
      <c r="B4" s="211" t="s">
        <v>127</v>
      </c>
      <c r="C4" s="212" t="s">
        <v>128</v>
      </c>
      <c r="D4" s="212" t="s">
        <v>125</v>
      </c>
      <c r="E4" s="202">
        <v>4</v>
      </c>
      <c r="F4" s="237">
        <v>9</v>
      </c>
      <c r="G4" s="237">
        <v>1</v>
      </c>
      <c r="H4" s="212" t="s">
        <v>129</v>
      </c>
      <c r="I4" s="81">
        <v>1</v>
      </c>
      <c r="J4" s="238">
        <v>3351</v>
      </c>
      <c r="K4" s="239">
        <v>1613</v>
      </c>
      <c r="L4" s="165">
        <v>268000</v>
      </c>
      <c r="N4" s="2"/>
      <c r="O4" s="2"/>
      <c r="P4" s="2"/>
      <c r="Q4" s="2"/>
      <c r="R4" s="2"/>
      <c r="S4" s="2"/>
      <c r="T4" s="2"/>
      <c r="U4" s="2"/>
    </row>
    <row r="5" spans="1:21" ht="15" customHeight="1" x14ac:dyDescent="0.2">
      <c r="A5" s="166">
        <v>44256</v>
      </c>
      <c r="B5" s="71" t="s">
        <v>130</v>
      </c>
      <c r="C5" s="72" t="s">
        <v>131</v>
      </c>
      <c r="D5" s="72" t="s">
        <v>121</v>
      </c>
      <c r="E5" s="202">
        <v>1</v>
      </c>
      <c r="F5" s="207">
        <v>13</v>
      </c>
      <c r="G5" s="72">
        <v>3</v>
      </c>
      <c r="H5" s="72" t="s">
        <v>101</v>
      </c>
      <c r="I5" s="83">
        <v>1</v>
      </c>
      <c r="J5" s="208">
        <v>1510</v>
      </c>
      <c r="K5" s="100">
        <v>512</v>
      </c>
      <c r="L5" s="165">
        <v>133386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166">
        <v>44256</v>
      </c>
      <c r="B6" s="71" t="s">
        <v>132</v>
      </c>
      <c r="C6" s="72" t="s">
        <v>133</v>
      </c>
      <c r="D6" s="72" t="s">
        <v>134</v>
      </c>
      <c r="E6" s="202">
        <v>1</v>
      </c>
      <c r="F6" s="203">
        <v>12</v>
      </c>
      <c r="G6" s="203">
        <v>3</v>
      </c>
      <c r="H6" s="212" t="s">
        <v>101</v>
      </c>
      <c r="I6" s="83">
        <v>1</v>
      </c>
      <c r="J6" s="208">
        <v>1262</v>
      </c>
      <c r="K6" s="100">
        <v>474</v>
      </c>
      <c r="L6" s="165">
        <v>114642</v>
      </c>
    </row>
    <row r="7" spans="1:21" ht="15" customHeight="1" x14ac:dyDescent="0.2">
      <c r="A7" s="166">
        <v>44256</v>
      </c>
      <c r="B7" s="71" t="s">
        <v>135</v>
      </c>
      <c r="C7" s="72" t="s">
        <v>136</v>
      </c>
      <c r="D7" s="72" t="s">
        <v>100</v>
      </c>
      <c r="E7" s="202">
        <v>4</v>
      </c>
      <c r="F7" s="203">
        <v>5</v>
      </c>
      <c r="G7" s="203">
        <v>17</v>
      </c>
      <c r="H7" s="72" t="s">
        <v>101</v>
      </c>
      <c r="I7" s="83">
        <v>1</v>
      </c>
      <c r="J7" s="208">
        <v>1818</v>
      </c>
      <c r="K7" s="100">
        <v>910</v>
      </c>
      <c r="L7" s="165">
        <v>180048</v>
      </c>
    </row>
    <row r="8" spans="1:21" ht="15" customHeight="1" x14ac:dyDescent="0.2">
      <c r="A8" s="210">
        <v>44256</v>
      </c>
      <c r="B8" s="211" t="s">
        <v>145</v>
      </c>
      <c r="C8" s="212" t="s">
        <v>146</v>
      </c>
      <c r="D8" s="212" t="s">
        <v>147</v>
      </c>
      <c r="E8" s="202">
        <v>5</v>
      </c>
      <c r="F8" s="237">
        <v>19</v>
      </c>
      <c r="G8" s="237">
        <v>2</v>
      </c>
      <c r="H8" s="212" t="s">
        <v>148</v>
      </c>
      <c r="I8" s="81">
        <v>1</v>
      </c>
      <c r="J8" s="238">
        <v>1580</v>
      </c>
      <c r="K8" s="239">
        <v>638</v>
      </c>
      <c r="L8" s="165">
        <v>180000</v>
      </c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210">
        <v>44257</v>
      </c>
      <c r="B9" s="211" t="s">
        <v>119</v>
      </c>
      <c r="C9" s="212" t="s">
        <v>120</v>
      </c>
      <c r="D9" s="212" t="s">
        <v>121</v>
      </c>
      <c r="E9" s="202">
        <v>1</v>
      </c>
      <c r="F9" s="237">
        <v>21</v>
      </c>
      <c r="G9" s="237">
        <v>3</v>
      </c>
      <c r="H9" s="212" t="s">
        <v>122</v>
      </c>
      <c r="I9" s="81">
        <v>1</v>
      </c>
      <c r="J9" s="238">
        <v>1833</v>
      </c>
      <c r="K9" s="239">
        <v>491</v>
      </c>
      <c r="L9" s="165">
        <v>153384</v>
      </c>
      <c r="O9" s="2"/>
      <c r="P9" s="2"/>
      <c r="Q9" s="2"/>
      <c r="R9" s="2"/>
      <c r="S9" s="2"/>
      <c r="T9" s="2"/>
      <c r="U9" s="2"/>
    </row>
    <row r="10" spans="1:21" ht="15" customHeight="1" x14ac:dyDescent="0.2">
      <c r="A10" s="210">
        <v>44257</v>
      </c>
      <c r="B10" s="211" t="s">
        <v>123</v>
      </c>
      <c r="C10" s="212" t="s">
        <v>124</v>
      </c>
      <c r="D10" s="212" t="s">
        <v>125</v>
      </c>
      <c r="E10" s="202">
        <v>26</v>
      </c>
      <c r="F10" s="237">
        <v>22</v>
      </c>
      <c r="G10" s="237">
        <v>2</v>
      </c>
      <c r="H10" s="212" t="s">
        <v>126</v>
      </c>
      <c r="I10" s="81">
        <v>1</v>
      </c>
      <c r="J10" s="238">
        <v>3308</v>
      </c>
      <c r="K10" s="239">
        <v>587</v>
      </c>
      <c r="L10" s="165">
        <v>559000</v>
      </c>
      <c r="N10" s="2"/>
      <c r="T10" s="2"/>
      <c r="U10" s="2"/>
    </row>
    <row r="11" spans="1:21" ht="15" customHeight="1" x14ac:dyDescent="0.2">
      <c r="A11" s="210">
        <v>44258</v>
      </c>
      <c r="B11" s="211" t="s">
        <v>102</v>
      </c>
      <c r="C11" s="212" t="s">
        <v>103</v>
      </c>
      <c r="D11" s="212" t="s">
        <v>104</v>
      </c>
      <c r="E11" s="202">
        <v>2</v>
      </c>
      <c r="F11" s="237">
        <v>21</v>
      </c>
      <c r="G11" s="237">
        <v>3</v>
      </c>
      <c r="H11" s="212" t="s">
        <v>105</v>
      </c>
      <c r="I11" s="81">
        <v>1</v>
      </c>
      <c r="J11" s="238">
        <v>1800</v>
      </c>
      <c r="K11" s="239">
        <v>618</v>
      </c>
      <c r="L11" s="165">
        <v>195858</v>
      </c>
      <c r="M11" s="2"/>
    </row>
    <row r="12" spans="1:21" ht="15" customHeight="1" x14ac:dyDescent="0.2">
      <c r="A12" s="210">
        <v>44258</v>
      </c>
      <c r="B12" s="211" t="s">
        <v>106</v>
      </c>
      <c r="C12" s="212" t="s">
        <v>107</v>
      </c>
      <c r="D12" s="212" t="s">
        <v>100</v>
      </c>
      <c r="E12" s="202">
        <v>3</v>
      </c>
      <c r="F12" s="237">
        <v>18</v>
      </c>
      <c r="G12" s="237">
        <v>21</v>
      </c>
      <c r="H12" s="212" t="s">
        <v>101</v>
      </c>
      <c r="I12" s="81">
        <v>1</v>
      </c>
      <c r="J12" s="238">
        <v>1510</v>
      </c>
      <c r="K12" s="239">
        <v>513</v>
      </c>
      <c r="L12" s="165">
        <v>133452</v>
      </c>
      <c r="M12" s="2"/>
    </row>
    <row r="13" spans="1:21" ht="15" customHeight="1" x14ac:dyDescent="0.2">
      <c r="A13" s="210">
        <v>44258</v>
      </c>
      <c r="B13" s="71" t="s">
        <v>108</v>
      </c>
      <c r="C13" s="72" t="s">
        <v>109</v>
      </c>
      <c r="D13" s="72" t="s">
        <v>100</v>
      </c>
      <c r="E13" s="202">
        <v>4</v>
      </c>
      <c r="F13" s="207">
        <v>9</v>
      </c>
      <c r="G13" s="72">
        <v>19</v>
      </c>
      <c r="H13" s="72" t="s">
        <v>101</v>
      </c>
      <c r="I13" s="83">
        <v>1</v>
      </c>
      <c r="J13" s="208">
        <v>1443</v>
      </c>
      <c r="K13" s="100">
        <v>413</v>
      </c>
      <c r="L13" s="165">
        <v>122562</v>
      </c>
    </row>
    <row r="14" spans="1:21" ht="15" customHeight="1" x14ac:dyDescent="0.2">
      <c r="A14" s="210">
        <v>44258</v>
      </c>
      <c r="B14" s="211" t="s">
        <v>110</v>
      </c>
      <c r="C14" s="212" t="s">
        <v>111</v>
      </c>
      <c r="D14" s="212" t="s">
        <v>104</v>
      </c>
      <c r="E14" s="202">
        <v>2</v>
      </c>
      <c r="F14" s="237">
        <v>15</v>
      </c>
      <c r="G14" s="237">
        <v>5</v>
      </c>
      <c r="H14" s="212" t="s">
        <v>112</v>
      </c>
      <c r="I14" s="81">
        <v>1</v>
      </c>
      <c r="J14" s="238">
        <v>1844</v>
      </c>
      <c r="K14" s="239">
        <v>599</v>
      </c>
      <c r="L14" s="165">
        <v>161238</v>
      </c>
      <c r="N14" s="2"/>
    </row>
    <row r="15" spans="1:21" ht="15" customHeight="1" x14ac:dyDescent="0.2">
      <c r="A15" s="210">
        <v>44258</v>
      </c>
      <c r="B15" s="211" t="s">
        <v>113</v>
      </c>
      <c r="C15" s="212" t="s">
        <v>114</v>
      </c>
      <c r="D15" s="212" t="s">
        <v>115</v>
      </c>
      <c r="E15" s="202">
        <v>2</v>
      </c>
      <c r="F15" s="237">
        <v>6</v>
      </c>
      <c r="G15" s="237">
        <v>5</v>
      </c>
      <c r="H15" s="212" t="s">
        <v>116</v>
      </c>
      <c r="I15" s="81">
        <v>1</v>
      </c>
      <c r="J15" s="238">
        <v>2223</v>
      </c>
      <c r="K15" s="239">
        <v>583</v>
      </c>
      <c r="L15" s="165">
        <v>185196</v>
      </c>
      <c r="O15" s="2"/>
      <c r="P15" s="2"/>
      <c r="Q15" s="2"/>
      <c r="R15" s="2"/>
      <c r="S15" s="2"/>
      <c r="T15" s="2"/>
      <c r="U15" s="2"/>
    </row>
    <row r="16" spans="1:21" ht="15" customHeight="1" x14ac:dyDescent="0.2">
      <c r="A16" s="210">
        <v>44258</v>
      </c>
      <c r="B16" s="211" t="s">
        <v>117</v>
      </c>
      <c r="C16" s="212" t="s">
        <v>118</v>
      </c>
      <c r="D16" s="212" t="s">
        <v>115</v>
      </c>
      <c r="E16" s="202">
        <v>2</v>
      </c>
      <c r="F16" s="237">
        <v>28</v>
      </c>
      <c r="G16" s="237">
        <v>7</v>
      </c>
      <c r="H16" s="212" t="s">
        <v>116</v>
      </c>
      <c r="I16" s="81">
        <v>1</v>
      </c>
      <c r="J16" s="238">
        <v>1849</v>
      </c>
      <c r="K16" s="239">
        <v>521</v>
      </c>
      <c r="L16" s="165">
        <v>156420</v>
      </c>
      <c r="M16" s="2"/>
      <c r="N16" s="2"/>
    </row>
    <row r="17" spans="1:21" ht="15" customHeight="1" x14ac:dyDescent="0.2">
      <c r="A17" s="210">
        <v>44259</v>
      </c>
      <c r="B17" s="211" t="s">
        <v>137</v>
      </c>
      <c r="C17" s="212" t="s">
        <v>138</v>
      </c>
      <c r="D17" s="251" t="s">
        <v>134</v>
      </c>
      <c r="E17" s="202">
        <v>1</v>
      </c>
      <c r="F17" s="237">
        <v>4</v>
      </c>
      <c r="G17" s="237">
        <v>2</v>
      </c>
      <c r="H17" s="212" t="s">
        <v>101</v>
      </c>
      <c r="I17" s="81">
        <v>1</v>
      </c>
      <c r="J17" s="238">
        <v>1509</v>
      </c>
      <c r="K17" s="239">
        <v>401</v>
      </c>
      <c r="L17" s="165">
        <v>126060</v>
      </c>
      <c r="M17" s="2"/>
    </row>
    <row r="18" spans="1:21" ht="15" customHeight="1" x14ac:dyDescent="0.2">
      <c r="A18" s="210">
        <v>44259</v>
      </c>
      <c r="B18" s="211" t="s">
        <v>139</v>
      </c>
      <c r="C18" s="212" t="s">
        <v>140</v>
      </c>
      <c r="D18" s="212" t="s">
        <v>121</v>
      </c>
      <c r="E18" s="202">
        <v>1</v>
      </c>
      <c r="F18" s="237">
        <v>5</v>
      </c>
      <c r="G18" s="237">
        <v>3</v>
      </c>
      <c r="H18" s="212" t="s">
        <v>101</v>
      </c>
      <c r="I18" s="81">
        <v>1</v>
      </c>
      <c r="J18" s="238">
        <v>1613</v>
      </c>
      <c r="K18" s="239">
        <v>428</v>
      </c>
      <c r="L18" s="165">
        <v>134640</v>
      </c>
      <c r="M18" s="2"/>
      <c r="N18" s="2"/>
    </row>
    <row r="19" spans="1:21" ht="15" customHeight="1" x14ac:dyDescent="0.2">
      <c r="A19" s="166">
        <v>44259</v>
      </c>
      <c r="B19" s="71" t="s">
        <v>141</v>
      </c>
      <c r="C19" s="72" t="s">
        <v>142</v>
      </c>
      <c r="D19" s="249" t="s">
        <v>121</v>
      </c>
      <c r="E19" s="202">
        <v>1</v>
      </c>
      <c r="F19" s="203">
        <v>2</v>
      </c>
      <c r="G19" s="203">
        <v>3</v>
      </c>
      <c r="H19" s="212" t="s">
        <v>101</v>
      </c>
      <c r="I19" s="83">
        <v>1</v>
      </c>
      <c r="J19" s="75">
        <v>1600</v>
      </c>
      <c r="K19" s="100">
        <v>533</v>
      </c>
      <c r="L19" s="165">
        <v>140844</v>
      </c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">
      <c r="A20" s="319">
        <v>44259</v>
      </c>
      <c r="B20" s="71" t="s">
        <v>143</v>
      </c>
      <c r="C20" s="72" t="s">
        <v>144</v>
      </c>
      <c r="D20" s="72" t="s">
        <v>121</v>
      </c>
      <c r="E20" s="202">
        <v>1</v>
      </c>
      <c r="F20" s="207">
        <v>3</v>
      </c>
      <c r="G20" s="72">
        <v>3</v>
      </c>
      <c r="H20" s="72" t="s">
        <v>101</v>
      </c>
      <c r="I20" s="83">
        <v>1</v>
      </c>
      <c r="J20" s="208">
        <v>1349</v>
      </c>
      <c r="K20" s="100">
        <v>419</v>
      </c>
      <c r="L20" s="165">
        <v>116688</v>
      </c>
      <c r="M20" s="2"/>
      <c r="N20" s="2"/>
      <c r="O20" s="2"/>
      <c r="P20" s="2"/>
      <c r="Q20" s="2"/>
      <c r="R20" s="2"/>
      <c r="S20" s="2"/>
    </row>
    <row r="21" spans="1:21" s="2" customFormat="1" ht="15" customHeight="1" x14ac:dyDescent="0.2">
      <c r="A21" s="210">
        <v>44260</v>
      </c>
      <c r="B21" s="211" t="s">
        <v>515</v>
      </c>
      <c r="C21" s="212" t="s">
        <v>516</v>
      </c>
      <c r="D21" s="212" t="s">
        <v>115</v>
      </c>
      <c r="E21" s="202">
        <v>2</v>
      </c>
      <c r="F21" s="237">
        <v>10</v>
      </c>
      <c r="G21" s="237">
        <v>4</v>
      </c>
      <c r="H21" s="212" t="s">
        <v>116</v>
      </c>
      <c r="I21" s="81">
        <v>1</v>
      </c>
      <c r="J21" s="238">
        <v>197</v>
      </c>
      <c r="K21" s="239">
        <v>567</v>
      </c>
      <c r="L21" s="165">
        <v>165924</v>
      </c>
    </row>
    <row r="22" spans="1:21" s="2" customFormat="1" ht="15" customHeight="1" x14ac:dyDescent="0.2">
      <c r="A22" s="210">
        <v>44264</v>
      </c>
      <c r="B22" s="211" t="s">
        <v>509</v>
      </c>
      <c r="C22" s="212" t="s">
        <v>510</v>
      </c>
      <c r="D22" s="212" t="s">
        <v>511</v>
      </c>
      <c r="E22" s="202">
        <v>14</v>
      </c>
      <c r="F22" s="237">
        <v>3</v>
      </c>
      <c r="G22" s="237">
        <v>31</v>
      </c>
      <c r="H22" s="212" t="s">
        <v>512</v>
      </c>
      <c r="I22" s="81">
        <v>1</v>
      </c>
      <c r="J22" s="238">
        <v>2670</v>
      </c>
      <c r="K22" s="239">
        <v>1484</v>
      </c>
      <c r="L22" s="165">
        <v>378265</v>
      </c>
    </row>
    <row r="23" spans="1:21" s="2" customFormat="1" ht="15" customHeight="1" x14ac:dyDescent="0.2">
      <c r="A23" s="210">
        <v>44265</v>
      </c>
      <c r="B23" s="211" t="s">
        <v>541</v>
      </c>
      <c r="C23" s="212" t="s">
        <v>542</v>
      </c>
      <c r="D23" s="212" t="s">
        <v>543</v>
      </c>
      <c r="E23" s="202"/>
      <c r="F23" s="237"/>
      <c r="G23" s="237" t="s">
        <v>544</v>
      </c>
      <c r="H23" s="212" t="s">
        <v>545</v>
      </c>
      <c r="I23" s="81">
        <v>1</v>
      </c>
      <c r="J23" s="238">
        <v>1386</v>
      </c>
      <c r="K23" s="239">
        <v>467</v>
      </c>
      <c r="L23" s="165">
        <v>105336</v>
      </c>
    </row>
    <row r="24" spans="1:21" s="2" customFormat="1" ht="15" customHeight="1" x14ac:dyDescent="0.2">
      <c r="A24" s="319">
        <v>44265</v>
      </c>
      <c r="B24" s="71" t="s">
        <v>550</v>
      </c>
      <c r="C24" s="72" t="s">
        <v>551</v>
      </c>
      <c r="D24" s="72" t="s">
        <v>552</v>
      </c>
      <c r="E24" s="202">
        <v>10</v>
      </c>
      <c r="F24" s="207">
        <v>89</v>
      </c>
      <c r="G24" s="72">
        <v>18</v>
      </c>
      <c r="H24" s="72" t="s">
        <v>553</v>
      </c>
      <c r="I24" s="83">
        <v>1</v>
      </c>
      <c r="J24" s="208">
        <v>3115</v>
      </c>
      <c r="K24" s="100">
        <v>1373</v>
      </c>
      <c r="L24" s="165">
        <v>295548</v>
      </c>
      <c r="M24" s="1"/>
      <c r="N24" s="1"/>
    </row>
    <row r="25" spans="1:21" s="2" customFormat="1" ht="15" customHeight="1" x14ac:dyDescent="0.2">
      <c r="A25" s="210">
        <v>44266</v>
      </c>
      <c r="B25" s="211" t="s">
        <v>474</v>
      </c>
      <c r="C25" s="212" t="s">
        <v>475</v>
      </c>
      <c r="D25" s="212" t="s">
        <v>76</v>
      </c>
      <c r="E25" s="202">
        <v>6</v>
      </c>
      <c r="F25" s="237">
        <v>6</v>
      </c>
      <c r="G25" s="237">
        <v>2</v>
      </c>
      <c r="H25" s="212" t="s">
        <v>476</v>
      </c>
      <c r="I25" s="81">
        <v>1</v>
      </c>
      <c r="J25" s="238">
        <v>2572</v>
      </c>
      <c r="K25" s="239">
        <v>1250</v>
      </c>
      <c r="L25" s="165">
        <v>320000</v>
      </c>
      <c r="N25" s="1"/>
      <c r="T25" s="1"/>
      <c r="U25" s="1"/>
    </row>
    <row r="26" spans="1:21" s="2" customFormat="1" ht="15" customHeight="1" x14ac:dyDescent="0.2">
      <c r="A26" s="166">
        <v>44266</v>
      </c>
      <c r="B26" s="71" t="s">
        <v>477</v>
      </c>
      <c r="C26" s="72" t="s">
        <v>478</v>
      </c>
      <c r="D26" s="72" t="s">
        <v>479</v>
      </c>
      <c r="E26" s="202"/>
      <c r="F26" s="203">
        <v>9</v>
      </c>
      <c r="G26" s="203">
        <v>2</v>
      </c>
      <c r="H26" s="72" t="s">
        <v>73</v>
      </c>
      <c r="I26" s="83">
        <v>1</v>
      </c>
      <c r="J26" s="208">
        <v>2111</v>
      </c>
      <c r="K26" s="100">
        <v>487</v>
      </c>
      <c r="L26" s="165">
        <v>175000</v>
      </c>
      <c r="O26" s="1"/>
      <c r="P26" s="1"/>
      <c r="Q26" s="1"/>
      <c r="R26" s="1"/>
      <c r="S26" s="1"/>
      <c r="T26" s="1"/>
      <c r="U26" s="1"/>
    </row>
    <row r="27" spans="1:21" s="2" customFormat="1" ht="15" customHeight="1" x14ac:dyDescent="0.2">
      <c r="A27" s="319">
        <v>44266</v>
      </c>
      <c r="B27" s="71" t="s">
        <v>480</v>
      </c>
      <c r="C27" s="72" t="s">
        <v>481</v>
      </c>
      <c r="D27" s="72" t="s">
        <v>100</v>
      </c>
      <c r="E27" s="202">
        <v>4</v>
      </c>
      <c r="F27" s="207">
        <v>11</v>
      </c>
      <c r="G27" s="72">
        <v>19</v>
      </c>
      <c r="H27" s="72" t="s">
        <v>101</v>
      </c>
      <c r="I27" s="83">
        <v>1</v>
      </c>
      <c r="J27" s="208">
        <v>2587</v>
      </c>
      <c r="K27" s="100">
        <v>771</v>
      </c>
      <c r="L27" s="165">
        <v>221562</v>
      </c>
    </row>
    <row r="28" spans="1:21" s="2" customFormat="1" ht="15" customHeight="1" x14ac:dyDescent="0.2">
      <c r="A28" s="210">
        <v>44266</v>
      </c>
      <c r="B28" s="211" t="s">
        <v>548</v>
      </c>
      <c r="C28" s="212" t="s">
        <v>549</v>
      </c>
      <c r="D28" s="212" t="s">
        <v>121</v>
      </c>
      <c r="E28" s="202">
        <v>1</v>
      </c>
      <c r="F28" s="237">
        <v>27</v>
      </c>
      <c r="G28" s="237">
        <v>2</v>
      </c>
      <c r="H28" s="212" t="s">
        <v>122</v>
      </c>
      <c r="I28" s="81">
        <v>1</v>
      </c>
      <c r="J28" s="238">
        <v>1833</v>
      </c>
      <c r="K28" s="239">
        <v>491</v>
      </c>
      <c r="L28" s="165">
        <v>174900</v>
      </c>
    </row>
    <row r="29" spans="1:21" s="2" customFormat="1" ht="15" customHeight="1" x14ac:dyDescent="0.2">
      <c r="A29" s="210">
        <v>44267</v>
      </c>
      <c r="B29" s="211" t="s">
        <v>502</v>
      </c>
      <c r="C29" s="212" t="s">
        <v>503</v>
      </c>
      <c r="D29" s="212" t="s">
        <v>504</v>
      </c>
      <c r="E29" s="202">
        <v>20</v>
      </c>
      <c r="F29" s="237">
        <v>4</v>
      </c>
      <c r="G29" s="237">
        <v>2</v>
      </c>
      <c r="H29" s="212" t="s">
        <v>505</v>
      </c>
      <c r="I29" s="81">
        <v>1</v>
      </c>
      <c r="J29" s="238">
        <v>2058</v>
      </c>
      <c r="K29" s="239">
        <v>763</v>
      </c>
      <c r="L29" s="165">
        <v>234876</v>
      </c>
    </row>
    <row r="30" spans="1:21" s="2" customFormat="1" ht="15" customHeight="1" x14ac:dyDescent="0.2">
      <c r="A30" s="210">
        <v>44267</v>
      </c>
      <c r="B30" s="211" t="s">
        <v>546</v>
      </c>
      <c r="C30" s="212" t="s">
        <v>547</v>
      </c>
      <c r="D30" s="212" t="s">
        <v>100</v>
      </c>
      <c r="E30" s="202">
        <v>3</v>
      </c>
      <c r="F30" s="237">
        <v>12</v>
      </c>
      <c r="G30" s="237">
        <v>21</v>
      </c>
      <c r="H30" s="212" t="s">
        <v>101</v>
      </c>
      <c r="I30" s="81">
        <v>1</v>
      </c>
      <c r="J30" s="238">
        <v>1443</v>
      </c>
      <c r="K30" s="239">
        <v>531</v>
      </c>
      <c r="L30" s="165">
        <v>130284</v>
      </c>
    </row>
    <row r="31" spans="1:21" s="2" customFormat="1" ht="15" customHeight="1" x14ac:dyDescent="0.2">
      <c r="A31" s="210">
        <v>44270</v>
      </c>
      <c r="B31" s="211" t="s">
        <v>482</v>
      </c>
      <c r="C31" s="212" t="s">
        <v>483</v>
      </c>
      <c r="D31" s="212" t="s">
        <v>479</v>
      </c>
      <c r="E31" s="202"/>
      <c r="F31" s="237">
        <v>14</v>
      </c>
      <c r="G31" s="237">
        <v>1</v>
      </c>
      <c r="H31" s="212" t="s">
        <v>73</v>
      </c>
      <c r="I31" s="81">
        <v>1</v>
      </c>
      <c r="J31" s="238">
        <v>2195</v>
      </c>
      <c r="K31" s="239">
        <v>634</v>
      </c>
      <c r="L31" s="165">
        <v>180000</v>
      </c>
    </row>
    <row r="32" spans="1:21" s="2" customFormat="1" ht="15" customHeight="1" x14ac:dyDescent="0.2">
      <c r="A32" s="210">
        <v>44270</v>
      </c>
      <c r="B32" s="211" t="s">
        <v>529</v>
      </c>
      <c r="C32" s="212" t="s">
        <v>530</v>
      </c>
      <c r="D32" s="212" t="s">
        <v>531</v>
      </c>
      <c r="E32" s="202"/>
      <c r="F32" s="237">
        <v>17</v>
      </c>
      <c r="G32" s="237">
        <v>4</v>
      </c>
      <c r="H32" s="212" t="s">
        <v>532</v>
      </c>
      <c r="I32" s="81">
        <v>1</v>
      </c>
      <c r="J32" s="238">
        <v>1398</v>
      </c>
      <c r="K32" s="239">
        <v>150</v>
      </c>
      <c r="L32" s="165">
        <v>99198</v>
      </c>
    </row>
    <row r="33" spans="1:21" s="2" customFormat="1" ht="15" customHeight="1" x14ac:dyDescent="0.2">
      <c r="A33" s="210">
        <v>44270</v>
      </c>
      <c r="B33" s="211" t="s">
        <v>533</v>
      </c>
      <c r="C33" s="212" t="s">
        <v>534</v>
      </c>
      <c r="D33" s="212" t="s">
        <v>535</v>
      </c>
      <c r="E33" s="202"/>
      <c r="F33" s="237">
        <v>10</v>
      </c>
      <c r="G33" s="237" t="s">
        <v>538</v>
      </c>
      <c r="H33" s="212" t="s">
        <v>105</v>
      </c>
      <c r="I33" s="81">
        <v>1</v>
      </c>
      <c r="J33" s="238">
        <v>1297</v>
      </c>
      <c r="K33" s="239">
        <v>415</v>
      </c>
      <c r="L33" s="165">
        <v>138672</v>
      </c>
    </row>
    <row r="34" spans="1:21" s="2" customFormat="1" ht="14.25" customHeight="1" x14ac:dyDescent="0.2">
      <c r="A34" s="210">
        <v>44270</v>
      </c>
      <c r="B34" s="211" t="s">
        <v>536</v>
      </c>
      <c r="C34" s="212" t="s">
        <v>537</v>
      </c>
      <c r="D34" s="212" t="s">
        <v>535</v>
      </c>
      <c r="E34" s="202"/>
      <c r="F34" s="237">
        <v>29</v>
      </c>
      <c r="G34" s="237" t="s">
        <v>538</v>
      </c>
      <c r="H34" s="212" t="s">
        <v>105</v>
      </c>
      <c r="I34" s="81">
        <v>1</v>
      </c>
      <c r="J34" s="238">
        <v>1385</v>
      </c>
      <c r="K34" s="239">
        <v>407</v>
      </c>
      <c r="L34" s="165">
        <v>145152</v>
      </c>
    </row>
    <row r="35" spans="1:21" s="2" customFormat="1" ht="14.25" customHeight="1" x14ac:dyDescent="0.2">
      <c r="A35" s="210">
        <v>44270</v>
      </c>
      <c r="B35" s="211" t="s">
        <v>539</v>
      </c>
      <c r="C35" s="212" t="s">
        <v>540</v>
      </c>
      <c r="D35" s="212" t="s">
        <v>104</v>
      </c>
      <c r="E35" s="202">
        <v>2</v>
      </c>
      <c r="F35" s="237">
        <v>8</v>
      </c>
      <c r="G35" s="237">
        <v>5</v>
      </c>
      <c r="H35" s="212" t="s">
        <v>105</v>
      </c>
      <c r="I35" s="81">
        <v>1</v>
      </c>
      <c r="J35" s="238">
        <v>1800</v>
      </c>
      <c r="K35" s="239">
        <v>683</v>
      </c>
      <c r="L35" s="165">
        <v>201123</v>
      </c>
    </row>
    <row r="36" spans="1:21" s="2" customFormat="1" ht="14.25" customHeight="1" x14ac:dyDescent="0.2">
      <c r="A36" s="166">
        <v>44271</v>
      </c>
      <c r="B36" s="71" t="s">
        <v>484</v>
      </c>
      <c r="C36" s="72" t="s">
        <v>485</v>
      </c>
      <c r="D36" s="72" t="s">
        <v>486</v>
      </c>
      <c r="E36" s="202" t="s">
        <v>487</v>
      </c>
      <c r="F36" s="203">
        <v>2</v>
      </c>
      <c r="G36" s="203">
        <v>25</v>
      </c>
      <c r="H36" s="212" t="s">
        <v>488</v>
      </c>
      <c r="I36" s="83">
        <v>1</v>
      </c>
      <c r="J36" s="75">
        <v>2047</v>
      </c>
      <c r="K36" s="100">
        <v>878</v>
      </c>
      <c r="L36" s="165">
        <v>193050</v>
      </c>
    </row>
    <row r="37" spans="1:21" s="2" customFormat="1" ht="14.25" customHeight="1" x14ac:dyDescent="0.2">
      <c r="A37" s="166">
        <v>44271</v>
      </c>
      <c r="B37" s="71" t="s">
        <v>489</v>
      </c>
      <c r="C37" s="72" t="s">
        <v>490</v>
      </c>
      <c r="D37" s="72" t="s">
        <v>486</v>
      </c>
      <c r="E37" s="202" t="s">
        <v>487</v>
      </c>
      <c r="F37" s="207">
        <v>3</v>
      </c>
      <c r="G37" s="72">
        <v>25</v>
      </c>
      <c r="H37" s="72" t="s">
        <v>488</v>
      </c>
      <c r="I37" s="83">
        <v>1</v>
      </c>
      <c r="J37" s="75">
        <v>2298</v>
      </c>
      <c r="K37" s="100">
        <v>735</v>
      </c>
      <c r="L37" s="165">
        <v>200178</v>
      </c>
    </row>
    <row r="38" spans="1:21" s="2" customFormat="1" ht="14.25" customHeight="1" x14ac:dyDescent="0.2">
      <c r="A38" s="210">
        <v>44271</v>
      </c>
      <c r="B38" s="211" t="s">
        <v>491</v>
      </c>
      <c r="C38" s="212" t="s">
        <v>492</v>
      </c>
      <c r="D38" s="251" t="s">
        <v>486</v>
      </c>
      <c r="E38" s="202" t="s">
        <v>487</v>
      </c>
      <c r="F38" s="237">
        <v>6</v>
      </c>
      <c r="G38" s="237">
        <v>20</v>
      </c>
      <c r="H38" s="212" t="s">
        <v>493</v>
      </c>
      <c r="I38" s="81">
        <v>1</v>
      </c>
      <c r="J38" s="238">
        <v>2276</v>
      </c>
      <c r="K38" s="239">
        <v>801</v>
      </c>
      <c r="L38" s="204">
        <v>256000</v>
      </c>
      <c r="M38" s="1"/>
      <c r="N38" s="1"/>
    </row>
    <row r="39" spans="1:21" s="2" customFormat="1" ht="14.25" customHeight="1" x14ac:dyDescent="0.2">
      <c r="A39" s="210">
        <v>44271</v>
      </c>
      <c r="B39" s="211" t="s">
        <v>494</v>
      </c>
      <c r="C39" s="212" t="s">
        <v>495</v>
      </c>
      <c r="D39" s="251" t="s">
        <v>486</v>
      </c>
      <c r="E39" s="202" t="s">
        <v>487</v>
      </c>
      <c r="F39" s="237">
        <v>1</v>
      </c>
      <c r="G39" s="237">
        <v>20</v>
      </c>
      <c r="H39" s="212" t="s">
        <v>496</v>
      </c>
      <c r="I39" s="81">
        <v>1</v>
      </c>
      <c r="J39" s="238">
        <v>2556</v>
      </c>
      <c r="K39" s="239">
        <v>760</v>
      </c>
      <c r="L39" s="165">
        <v>220000</v>
      </c>
    </row>
    <row r="40" spans="1:21" s="2" customFormat="1" ht="14.25" customHeight="1" x14ac:dyDescent="0.2">
      <c r="A40" s="166">
        <v>44271</v>
      </c>
      <c r="B40" s="71" t="s">
        <v>497</v>
      </c>
      <c r="C40" s="72" t="s">
        <v>498</v>
      </c>
      <c r="D40" s="72" t="s">
        <v>486</v>
      </c>
      <c r="E40" s="202" t="s">
        <v>487</v>
      </c>
      <c r="F40" s="203">
        <v>1</v>
      </c>
      <c r="G40" s="203">
        <v>19</v>
      </c>
      <c r="H40" s="212" t="s">
        <v>499</v>
      </c>
      <c r="I40" s="83">
        <v>1</v>
      </c>
      <c r="J40" s="208">
        <v>2534</v>
      </c>
      <c r="K40" s="100">
        <v>45</v>
      </c>
      <c r="L40" s="165">
        <v>223000</v>
      </c>
      <c r="M40" s="1"/>
      <c r="N40" s="1"/>
      <c r="O40" s="1"/>
      <c r="P40" s="1"/>
      <c r="Q40" s="1"/>
      <c r="R40" s="1"/>
      <c r="S40" s="1"/>
      <c r="T40" s="1"/>
      <c r="U40" s="1"/>
    </row>
    <row r="41" spans="1:21" s="2" customFormat="1" ht="14.25" customHeight="1" x14ac:dyDescent="0.2">
      <c r="A41" s="210">
        <v>44271</v>
      </c>
      <c r="B41" s="211" t="s">
        <v>506</v>
      </c>
      <c r="C41" s="212" t="s">
        <v>507</v>
      </c>
      <c r="D41" s="212" t="s">
        <v>486</v>
      </c>
      <c r="E41" s="202" t="s">
        <v>487</v>
      </c>
      <c r="F41" s="237">
        <v>2</v>
      </c>
      <c r="G41" s="237">
        <v>19</v>
      </c>
      <c r="H41" s="212" t="s">
        <v>508</v>
      </c>
      <c r="I41" s="81">
        <v>1</v>
      </c>
      <c r="J41" s="238">
        <v>2208</v>
      </c>
      <c r="K41" s="239">
        <v>344</v>
      </c>
      <c r="L41" s="165">
        <v>300000</v>
      </c>
    </row>
    <row r="42" spans="1:21" s="2" customFormat="1" ht="14.25" customHeight="1" x14ac:dyDescent="0.2">
      <c r="A42" s="210">
        <v>44271</v>
      </c>
      <c r="B42" s="211" t="s">
        <v>513</v>
      </c>
      <c r="C42" s="212" t="s">
        <v>514</v>
      </c>
      <c r="D42" s="212" t="s">
        <v>511</v>
      </c>
      <c r="E42" s="202">
        <v>14</v>
      </c>
      <c r="F42" s="237">
        <v>4</v>
      </c>
      <c r="G42" s="237">
        <v>31</v>
      </c>
      <c r="H42" s="212" t="s">
        <v>512</v>
      </c>
      <c r="I42" s="81">
        <v>1</v>
      </c>
      <c r="J42" s="238">
        <v>2672</v>
      </c>
      <c r="K42" s="239">
        <v>1287</v>
      </c>
      <c r="L42" s="165">
        <v>378265</v>
      </c>
    </row>
    <row r="43" spans="1:21" s="2" customFormat="1" ht="14.25" customHeight="1" x14ac:dyDescent="0.2">
      <c r="A43" s="210">
        <v>44271</v>
      </c>
      <c r="B43" s="211" t="s">
        <v>523</v>
      </c>
      <c r="C43" s="212" t="s">
        <v>524</v>
      </c>
      <c r="D43" s="212" t="s">
        <v>486</v>
      </c>
      <c r="E43" s="202" t="s">
        <v>487</v>
      </c>
      <c r="F43" s="237">
        <v>10</v>
      </c>
      <c r="G43" s="237">
        <v>27</v>
      </c>
      <c r="H43" s="212" t="s">
        <v>488</v>
      </c>
      <c r="I43" s="81">
        <v>1</v>
      </c>
      <c r="J43" s="238">
        <v>1829</v>
      </c>
      <c r="K43" s="239">
        <v>763</v>
      </c>
      <c r="L43" s="165">
        <v>171071</v>
      </c>
    </row>
    <row r="44" spans="1:21" s="2" customFormat="1" ht="14.25" customHeight="1" x14ac:dyDescent="0.2">
      <c r="A44" s="166">
        <v>44271</v>
      </c>
      <c r="B44" s="71" t="s">
        <v>525</v>
      </c>
      <c r="C44" s="72" t="s">
        <v>526</v>
      </c>
      <c r="D44" s="72" t="s">
        <v>100</v>
      </c>
      <c r="E44" s="202">
        <v>4</v>
      </c>
      <c r="F44" s="203">
        <v>20</v>
      </c>
      <c r="G44" s="203">
        <v>14</v>
      </c>
      <c r="H44" s="212" t="s">
        <v>101</v>
      </c>
      <c r="I44" s="83">
        <v>1</v>
      </c>
      <c r="J44" s="208">
        <v>1593</v>
      </c>
      <c r="K44" s="100">
        <v>534</v>
      </c>
      <c r="L44" s="204">
        <v>140316</v>
      </c>
    </row>
    <row r="45" spans="1:21" s="2" customFormat="1" ht="14.25" customHeight="1" x14ac:dyDescent="0.2">
      <c r="A45" s="210">
        <v>44271</v>
      </c>
      <c r="B45" s="211" t="s">
        <v>527</v>
      </c>
      <c r="C45" s="212" t="s">
        <v>528</v>
      </c>
      <c r="D45" s="212" t="s">
        <v>100</v>
      </c>
      <c r="E45" s="202">
        <v>2</v>
      </c>
      <c r="F45" s="237">
        <v>2</v>
      </c>
      <c r="G45" s="237">
        <v>17</v>
      </c>
      <c r="H45" s="212" t="s">
        <v>101</v>
      </c>
      <c r="I45" s="81">
        <v>1</v>
      </c>
      <c r="J45" s="238">
        <v>1613</v>
      </c>
      <c r="K45" s="239">
        <v>424</v>
      </c>
      <c r="L45" s="165">
        <v>134376</v>
      </c>
    </row>
    <row r="46" spans="1:21" s="2" customFormat="1" ht="14.25" customHeight="1" x14ac:dyDescent="0.2">
      <c r="A46" s="210">
        <v>44272</v>
      </c>
      <c r="B46" s="211" t="s">
        <v>500</v>
      </c>
      <c r="C46" s="212" t="s">
        <v>501</v>
      </c>
      <c r="D46" s="212" t="s">
        <v>486</v>
      </c>
      <c r="E46" s="202" t="s">
        <v>487</v>
      </c>
      <c r="F46" s="237">
        <v>2</v>
      </c>
      <c r="G46" s="237">
        <v>20</v>
      </c>
      <c r="H46" s="212" t="s">
        <v>493</v>
      </c>
      <c r="I46" s="81">
        <v>1</v>
      </c>
      <c r="J46" s="238">
        <v>2024</v>
      </c>
      <c r="K46" s="239">
        <v>783</v>
      </c>
      <c r="L46" s="165">
        <v>229000</v>
      </c>
    </row>
    <row r="47" spans="1:21" s="2" customFormat="1" ht="13.35" customHeight="1" x14ac:dyDescent="0.2">
      <c r="A47" s="210">
        <v>44272</v>
      </c>
      <c r="B47" s="211" t="s">
        <v>517</v>
      </c>
      <c r="C47" s="212" t="s">
        <v>518</v>
      </c>
      <c r="D47" s="212" t="s">
        <v>100</v>
      </c>
      <c r="E47" s="202">
        <v>4</v>
      </c>
      <c r="F47" s="237">
        <v>17</v>
      </c>
      <c r="G47" s="237">
        <v>19</v>
      </c>
      <c r="H47" s="212" t="s">
        <v>101</v>
      </c>
      <c r="I47" s="81">
        <v>1</v>
      </c>
      <c r="J47" s="238">
        <v>1593</v>
      </c>
      <c r="K47" s="239">
        <v>534</v>
      </c>
      <c r="L47" s="165">
        <v>140316</v>
      </c>
    </row>
    <row r="48" spans="1:21" s="2" customFormat="1" ht="13.35" customHeight="1" x14ac:dyDescent="0.2">
      <c r="A48" s="210">
        <v>44272</v>
      </c>
      <c r="B48" s="211" t="s">
        <v>519</v>
      </c>
      <c r="C48" s="212" t="s">
        <v>520</v>
      </c>
      <c r="D48" s="212" t="s">
        <v>100</v>
      </c>
      <c r="E48" s="202">
        <v>4</v>
      </c>
      <c r="F48" s="237">
        <v>13</v>
      </c>
      <c r="G48" s="237">
        <v>13</v>
      </c>
      <c r="H48" s="212" t="s">
        <v>101</v>
      </c>
      <c r="I48" s="81">
        <v>1</v>
      </c>
      <c r="J48" s="238">
        <v>1443</v>
      </c>
      <c r="K48" s="239">
        <v>531</v>
      </c>
      <c r="L48" s="165">
        <v>130284</v>
      </c>
    </row>
    <row r="49" spans="1:21" s="2" customFormat="1" ht="13.35" customHeight="1" x14ac:dyDescent="0.2">
      <c r="A49" s="210">
        <v>44272</v>
      </c>
      <c r="B49" s="211" t="s">
        <v>521</v>
      </c>
      <c r="C49" s="212" t="s">
        <v>522</v>
      </c>
      <c r="D49" s="212" t="s">
        <v>479</v>
      </c>
      <c r="E49" s="202"/>
      <c r="F49" s="237">
        <v>8</v>
      </c>
      <c r="G49" s="237">
        <v>2</v>
      </c>
      <c r="H49" s="212" t="s">
        <v>73</v>
      </c>
      <c r="I49" s="81">
        <v>1</v>
      </c>
      <c r="J49" s="238">
        <v>1984</v>
      </c>
      <c r="K49" s="239">
        <v>511</v>
      </c>
      <c r="L49" s="165">
        <v>165000</v>
      </c>
    </row>
    <row r="50" spans="1:21" s="2" customFormat="1" ht="13.35" customHeight="1" x14ac:dyDescent="0.2">
      <c r="A50" s="210">
        <v>44272</v>
      </c>
      <c r="B50" s="211" t="s">
        <v>922</v>
      </c>
      <c r="C50" s="212" t="s">
        <v>923</v>
      </c>
      <c r="D50" s="212" t="s">
        <v>121</v>
      </c>
      <c r="E50" s="202">
        <v>1</v>
      </c>
      <c r="F50" s="237">
        <v>21</v>
      </c>
      <c r="G50" s="237">
        <v>1</v>
      </c>
      <c r="H50" s="212" t="s">
        <v>126</v>
      </c>
      <c r="I50" s="81">
        <v>1</v>
      </c>
      <c r="J50" s="238">
        <v>1882</v>
      </c>
      <c r="K50" s="239">
        <v>580</v>
      </c>
      <c r="L50" s="165">
        <v>249960</v>
      </c>
    </row>
    <row r="51" spans="1:21" s="2" customFormat="1" ht="13.35" customHeight="1" x14ac:dyDescent="0.2">
      <c r="A51" s="210">
        <v>44273</v>
      </c>
      <c r="B51" s="211" t="s">
        <v>817</v>
      </c>
      <c r="C51" s="212" t="s">
        <v>818</v>
      </c>
      <c r="D51" s="212" t="s">
        <v>486</v>
      </c>
      <c r="E51" s="202" t="s">
        <v>487</v>
      </c>
      <c r="F51" s="237">
        <v>6</v>
      </c>
      <c r="G51" s="237">
        <v>19</v>
      </c>
      <c r="H51" s="212" t="s">
        <v>508</v>
      </c>
      <c r="I51" s="81">
        <v>1</v>
      </c>
      <c r="J51" s="238">
        <v>2250</v>
      </c>
      <c r="K51" s="239">
        <v>644</v>
      </c>
      <c r="L51" s="165">
        <v>175000</v>
      </c>
    </row>
    <row r="52" spans="1:21" s="2" customFormat="1" ht="13.35" customHeight="1" x14ac:dyDescent="0.2">
      <c r="A52" s="210">
        <v>44273</v>
      </c>
      <c r="B52" s="211" t="s">
        <v>819</v>
      </c>
      <c r="C52" s="212" t="s">
        <v>820</v>
      </c>
      <c r="D52" s="212" t="s">
        <v>486</v>
      </c>
      <c r="E52" s="202" t="s">
        <v>487</v>
      </c>
      <c r="F52" s="237">
        <v>8</v>
      </c>
      <c r="G52" s="237">
        <v>19</v>
      </c>
      <c r="H52" s="212" t="s">
        <v>488</v>
      </c>
      <c r="I52" s="81">
        <v>1</v>
      </c>
      <c r="J52" s="238">
        <v>2150</v>
      </c>
      <c r="K52" s="239">
        <v>1019</v>
      </c>
      <c r="L52" s="165">
        <v>209154</v>
      </c>
    </row>
    <row r="53" spans="1:21" s="2" customFormat="1" ht="13.35" customHeight="1" x14ac:dyDescent="0.2">
      <c r="A53" s="210">
        <v>44273</v>
      </c>
      <c r="B53" s="211" t="s">
        <v>915</v>
      </c>
      <c r="C53" s="212" t="s">
        <v>916</v>
      </c>
      <c r="D53" s="212" t="s">
        <v>121</v>
      </c>
      <c r="E53" s="202">
        <v>1</v>
      </c>
      <c r="F53" s="237">
        <v>27</v>
      </c>
      <c r="G53" s="237">
        <v>1</v>
      </c>
      <c r="H53" s="212" t="s">
        <v>126</v>
      </c>
      <c r="I53" s="81">
        <v>1</v>
      </c>
      <c r="J53" s="238">
        <v>1536</v>
      </c>
      <c r="K53" s="239">
        <v>425</v>
      </c>
      <c r="L53" s="165">
        <v>210045</v>
      </c>
    </row>
    <row r="54" spans="1:21" s="2" customFormat="1" ht="13.35" customHeight="1" x14ac:dyDescent="0.2">
      <c r="A54" s="210">
        <v>44273</v>
      </c>
      <c r="B54" s="211" t="s">
        <v>917</v>
      </c>
      <c r="C54" s="212" t="s">
        <v>918</v>
      </c>
      <c r="D54" s="212" t="s">
        <v>121</v>
      </c>
      <c r="E54" s="202">
        <v>1</v>
      </c>
      <c r="F54" s="237">
        <v>4</v>
      </c>
      <c r="G54" s="237">
        <v>4</v>
      </c>
      <c r="H54" s="212" t="s">
        <v>126</v>
      </c>
      <c r="I54" s="81">
        <v>1</v>
      </c>
      <c r="J54" s="238">
        <v>1536</v>
      </c>
      <c r="K54" s="239">
        <v>425</v>
      </c>
      <c r="L54" s="165">
        <v>213625</v>
      </c>
    </row>
    <row r="55" spans="1:21" s="2" customFormat="1" ht="13.35" customHeight="1" x14ac:dyDescent="0.2">
      <c r="A55" s="210">
        <v>44273</v>
      </c>
      <c r="B55" s="211" t="s">
        <v>919</v>
      </c>
      <c r="C55" s="212" t="s">
        <v>920</v>
      </c>
      <c r="D55" s="212" t="s">
        <v>921</v>
      </c>
      <c r="E55" s="202">
        <v>1</v>
      </c>
      <c r="F55" s="237">
        <v>11</v>
      </c>
      <c r="G55" s="237">
        <v>1</v>
      </c>
      <c r="H55" s="212" t="s">
        <v>105</v>
      </c>
      <c r="I55" s="81">
        <v>1</v>
      </c>
      <c r="J55" s="238">
        <v>1600</v>
      </c>
      <c r="K55" s="239">
        <v>498</v>
      </c>
      <c r="L55" s="165">
        <v>169938</v>
      </c>
    </row>
    <row r="56" spans="1:21" s="2" customFormat="1" ht="13.35" customHeight="1" x14ac:dyDescent="0.2">
      <c r="A56" s="210">
        <v>44274</v>
      </c>
      <c r="B56" s="211" t="s">
        <v>821</v>
      </c>
      <c r="C56" s="212" t="s">
        <v>822</v>
      </c>
      <c r="D56" s="212" t="s">
        <v>486</v>
      </c>
      <c r="E56" s="202">
        <v>2</v>
      </c>
      <c r="F56" s="237">
        <v>10</v>
      </c>
      <c r="G56" s="237">
        <v>24</v>
      </c>
      <c r="H56" s="212" t="s">
        <v>488</v>
      </c>
      <c r="I56" s="81">
        <v>1</v>
      </c>
      <c r="J56" s="238">
        <v>2723</v>
      </c>
      <c r="K56" s="239">
        <v>924</v>
      </c>
      <c r="L56" s="165">
        <v>240704</v>
      </c>
    </row>
    <row r="57" spans="1:21" s="2" customFormat="1" ht="13.35" customHeight="1" x14ac:dyDescent="0.2">
      <c r="A57" s="210">
        <v>44274</v>
      </c>
      <c r="B57" s="211" t="s">
        <v>924</v>
      </c>
      <c r="C57" s="212" t="s">
        <v>925</v>
      </c>
      <c r="D57" s="212" t="s">
        <v>926</v>
      </c>
      <c r="E57" s="202"/>
      <c r="F57" s="237">
        <v>14</v>
      </c>
      <c r="G57" s="237">
        <v>7</v>
      </c>
      <c r="H57" s="212" t="s">
        <v>927</v>
      </c>
      <c r="I57" s="81">
        <v>1</v>
      </c>
      <c r="J57" s="238">
        <v>1289</v>
      </c>
      <c r="K57" s="239">
        <v>1429</v>
      </c>
      <c r="L57" s="165">
        <v>150000</v>
      </c>
    </row>
    <row r="58" spans="1:21" s="2" customFormat="1" ht="13.35" customHeight="1" x14ac:dyDescent="0.2">
      <c r="A58" s="210">
        <v>44277</v>
      </c>
      <c r="B58" s="211" t="s">
        <v>823</v>
      </c>
      <c r="C58" s="212" t="s">
        <v>824</v>
      </c>
      <c r="D58" s="212" t="s">
        <v>511</v>
      </c>
      <c r="E58" s="202">
        <v>16</v>
      </c>
      <c r="F58" s="237">
        <v>23</v>
      </c>
      <c r="G58" s="237">
        <v>6</v>
      </c>
      <c r="H58" s="212" t="s">
        <v>493</v>
      </c>
      <c r="I58" s="81">
        <v>1</v>
      </c>
      <c r="J58" s="238">
        <v>2506</v>
      </c>
      <c r="K58" s="239">
        <v>770</v>
      </c>
      <c r="L58" s="165">
        <v>216216</v>
      </c>
    </row>
    <row r="59" spans="1:21" s="2" customFormat="1" ht="12.75" customHeight="1" x14ac:dyDescent="0.2">
      <c r="A59" s="210">
        <v>44278</v>
      </c>
      <c r="B59" s="211" t="s">
        <v>904</v>
      </c>
      <c r="C59" s="212" t="s">
        <v>905</v>
      </c>
      <c r="D59" s="212" t="s">
        <v>535</v>
      </c>
      <c r="E59" s="202"/>
      <c r="F59" s="237">
        <v>2</v>
      </c>
      <c r="G59" s="237" t="s">
        <v>538</v>
      </c>
      <c r="H59" s="212" t="s">
        <v>906</v>
      </c>
      <c r="I59" s="81">
        <v>1</v>
      </c>
      <c r="J59" s="238">
        <v>1344</v>
      </c>
      <c r="K59" s="239">
        <v>479</v>
      </c>
      <c r="L59" s="165">
        <v>195000</v>
      </c>
    </row>
    <row r="60" spans="1:21" s="2" customFormat="1" ht="12.75" customHeight="1" x14ac:dyDescent="0.2">
      <c r="A60" s="210">
        <v>44278</v>
      </c>
      <c r="B60" s="211" t="s">
        <v>907</v>
      </c>
      <c r="C60" s="212" t="s">
        <v>908</v>
      </c>
      <c r="D60" s="212" t="s">
        <v>535</v>
      </c>
      <c r="E60" s="202"/>
      <c r="F60" s="237">
        <v>25</v>
      </c>
      <c r="G60" s="237" t="s">
        <v>538</v>
      </c>
      <c r="H60" s="212" t="s">
        <v>906</v>
      </c>
      <c r="I60" s="81">
        <v>1</v>
      </c>
      <c r="J60" s="238">
        <v>1381</v>
      </c>
      <c r="K60" s="239">
        <v>516</v>
      </c>
      <c r="L60" s="165">
        <v>195000</v>
      </c>
    </row>
    <row r="61" spans="1:21" s="2" customFormat="1" ht="12.75" customHeight="1" x14ac:dyDescent="0.2">
      <c r="A61" s="210">
        <v>44278</v>
      </c>
      <c r="B61" s="211" t="s">
        <v>909</v>
      </c>
      <c r="C61" s="212" t="s">
        <v>910</v>
      </c>
      <c r="D61" s="212" t="s">
        <v>535</v>
      </c>
      <c r="E61" s="202"/>
      <c r="F61" s="237">
        <v>22</v>
      </c>
      <c r="G61" s="237" t="s">
        <v>538</v>
      </c>
      <c r="H61" s="212" t="s">
        <v>906</v>
      </c>
      <c r="I61" s="81">
        <v>1</v>
      </c>
      <c r="J61" s="238">
        <v>1381</v>
      </c>
      <c r="K61" s="239">
        <v>516</v>
      </c>
      <c r="L61" s="165">
        <v>195000</v>
      </c>
    </row>
    <row r="62" spans="1:21" s="2" customFormat="1" ht="12.75" customHeight="1" x14ac:dyDescent="0.2">
      <c r="A62" s="210">
        <v>44278</v>
      </c>
      <c r="B62" s="211" t="s">
        <v>911</v>
      </c>
      <c r="C62" s="212" t="s">
        <v>912</v>
      </c>
      <c r="D62" s="212" t="s">
        <v>115</v>
      </c>
      <c r="E62" s="202">
        <v>2</v>
      </c>
      <c r="F62" s="237">
        <v>4</v>
      </c>
      <c r="G62" s="237">
        <v>6</v>
      </c>
      <c r="H62" s="212" t="s">
        <v>116</v>
      </c>
      <c r="I62" s="81">
        <v>1</v>
      </c>
      <c r="J62" s="238">
        <v>2628</v>
      </c>
      <c r="K62" s="239">
        <v>928</v>
      </c>
      <c r="L62" s="165">
        <v>95000</v>
      </c>
      <c r="O62" s="1"/>
      <c r="P62" s="1"/>
      <c r="Q62" s="1"/>
      <c r="R62" s="1"/>
      <c r="S62" s="1"/>
      <c r="T62" s="1"/>
      <c r="U62" s="1"/>
    </row>
    <row r="63" spans="1:21" s="2" customFormat="1" ht="12.75" customHeight="1" x14ac:dyDescent="0.2">
      <c r="A63" s="210">
        <v>44278</v>
      </c>
      <c r="B63" s="211" t="s">
        <v>913</v>
      </c>
      <c r="C63" s="212" t="s">
        <v>914</v>
      </c>
      <c r="D63" s="212" t="s">
        <v>115</v>
      </c>
      <c r="E63" s="202">
        <v>2</v>
      </c>
      <c r="F63" s="237">
        <v>7</v>
      </c>
      <c r="G63" s="237">
        <v>5</v>
      </c>
      <c r="H63" s="212" t="s">
        <v>116</v>
      </c>
      <c r="I63" s="81">
        <v>1</v>
      </c>
      <c r="J63" s="238">
        <v>1707</v>
      </c>
      <c r="K63" s="239">
        <v>437</v>
      </c>
      <c r="L63" s="165">
        <v>141504</v>
      </c>
    </row>
    <row r="64" spans="1:21" s="2" customFormat="1" ht="12.75" customHeight="1" x14ac:dyDescent="0.2">
      <c r="A64" s="210">
        <v>44279</v>
      </c>
      <c r="B64" s="211" t="s">
        <v>825</v>
      </c>
      <c r="C64" s="332" t="s">
        <v>826</v>
      </c>
      <c r="D64" s="212" t="s">
        <v>504</v>
      </c>
      <c r="E64" s="202">
        <v>20</v>
      </c>
      <c r="F64" s="237">
        <v>19</v>
      </c>
      <c r="G64" s="237">
        <v>1</v>
      </c>
      <c r="H64" s="212" t="s">
        <v>488</v>
      </c>
      <c r="I64" s="81">
        <v>1</v>
      </c>
      <c r="J64" s="238">
        <v>2152</v>
      </c>
      <c r="K64" s="239">
        <v>710</v>
      </c>
      <c r="L64" s="333">
        <v>188892</v>
      </c>
    </row>
    <row r="65" spans="1:12" s="2" customFormat="1" ht="12.75" customHeight="1" x14ac:dyDescent="0.2">
      <c r="A65" s="210">
        <v>44279</v>
      </c>
      <c r="B65" s="211" t="s">
        <v>852</v>
      </c>
      <c r="C65" s="212" t="s">
        <v>853</v>
      </c>
      <c r="D65" s="212" t="s">
        <v>486</v>
      </c>
      <c r="E65" s="202" t="s">
        <v>487</v>
      </c>
      <c r="F65" s="237">
        <v>6</v>
      </c>
      <c r="G65" s="237">
        <v>27</v>
      </c>
      <c r="H65" s="212" t="s">
        <v>101</v>
      </c>
      <c r="I65" s="81">
        <v>1</v>
      </c>
      <c r="J65" s="238">
        <v>2082</v>
      </c>
      <c r="K65" s="239">
        <v>582</v>
      </c>
      <c r="L65" s="165">
        <v>175890</v>
      </c>
    </row>
    <row r="66" spans="1:12" s="2" customFormat="1" ht="12.75" customHeight="1" x14ac:dyDescent="0.2">
      <c r="A66" s="210">
        <v>44279</v>
      </c>
      <c r="B66" s="211" t="s">
        <v>854</v>
      </c>
      <c r="C66" s="212" t="s">
        <v>855</v>
      </c>
      <c r="D66" s="212" t="s">
        <v>486</v>
      </c>
      <c r="E66" s="202" t="s">
        <v>487</v>
      </c>
      <c r="F66" s="237">
        <v>27</v>
      </c>
      <c r="G66" s="237">
        <v>25</v>
      </c>
      <c r="H66" s="212" t="s">
        <v>101</v>
      </c>
      <c r="I66" s="81">
        <v>1</v>
      </c>
      <c r="J66" s="238">
        <v>2605</v>
      </c>
      <c r="K66" s="239">
        <v>522</v>
      </c>
      <c r="L66" s="165">
        <v>206976</v>
      </c>
    </row>
    <row r="67" spans="1:12" s="2" customFormat="1" ht="12.75" customHeight="1" x14ac:dyDescent="0.2">
      <c r="A67" s="210">
        <v>44279</v>
      </c>
      <c r="B67" s="211" t="s">
        <v>856</v>
      </c>
      <c r="C67" s="212" t="s">
        <v>857</v>
      </c>
      <c r="D67" s="212" t="s">
        <v>486</v>
      </c>
      <c r="E67" s="202" t="s">
        <v>487</v>
      </c>
      <c r="F67" s="237">
        <v>23</v>
      </c>
      <c r="G67" s="237">
        <v>25</v>
      </c>
      <c r="H67" s="212" t="s">
        <v>101</v>
      </c>
      <c r="I67" s="81">
        <v>1</v>
      </c>
      <c r="J67" s="238">
        <v>2624</v>
      </c>
      <c r="K67" s="239">
        <v>917</v>
      </c>
      <c r="L67" s="165">
        <v>233772</v>
      </c>
    </row>
    <row r="68" spans="1:12" s="2" customFormat="1" ht="12.75" customHeight="1" x14ac:dyDescent="0.2">
      <c r="A68" s="210">
        <v>44279</v>
      </c>
      <c r="B68" s="211" t="s">
        <v>882</v>
      </c>
      <c r="C68" s="212" t="s">
        <v>883</v>
      </c>
      <c r="D68" s="212" t="s">
        <v>486</v>
      </c>
      <c r="E68" s="202" t="s">
        <v>487</v>
      </c>
      <c r="F68" s="237">
        <v>3</v>
      </c>
      <c r="G68" s="237">
        <v>26</v>
      </c>
      <c r="H68" s="212" t="s">
        <v>101</v>
      </c>
      <c r="I68" s="81">
        <v>1</v>
      </c>
      <c r="J68" s="238">
        <v>1981</v>
      </c>
      <c r="K68" s="239">
        <v>787</v>
      </c>
      <c r="L68" s="165">
        <v>176154</v>
      </c>
    </row>
    <row r="69" spans="1:12" s="2" customFormat="1" ht="12.75" customHeight="1" x14ac:dyDescent="0.2">
      <c r="A69" s="210">
        <v>44279</v>
      </c>
      <c r="B69" s="211" t="s">
        <v>884</v>
      </c>
      <c r="C69" s="212" t="s">
        <v>885</v>
      </c>
      <c r="D69" s="212" t="s">
        <v>115</v>
      </c>
      <c r="E69" s="202">
        <v>2</v>
      </c>
      <c r="F69" s="237">
        <v>13</v>
      </c>
      <c r="G69" s="237">
        <v>6</v>
      </c>
      <c r="H69" s="212" t="s">
        <v>116</v>
      </c>
      <c r="I69" s="81">
        <v>1</v>
      </c>
      <c r="J69" s="238">
        <v>2052</v>
      </c>
      <c r="K69" s="239">
        <v>481</v>
      </c>
      <c r="L69" s="165">
        <v>98000</v>
      </c>
    </row>
    <row r="70" spans="1:12" s="2" customFormat="1" ht="12.75" customHeight="1" x14ac:dyDescent="0.2">
      <c r="A70" s="210">
        <v>44279</v>
      </c>
      <c r="B70" s="211" t="s">
        <v>886</v>
      </c>
      <c r="C70" s="212" t="s">
        <v>887</v>
      </c>
      <c r="D70" s="212" t="s">
        <v>115</v>
      </c>
      <c r="E70" s="202">
        <v>2</v>
      </c>
      <c r="F70" s="237">
        <v>12</v>
      </c>
      <c r="G70" s="237">
        <v>6</v>
      </c>
      <c r="H70" s="212" t="s">
        <v>116</v>
      </c>
      <c r="I70" s="81">
        <v>1</v>
      </c>
      <c r="J70" s="238">
        <v>2223</v>
      </c>
      <c r="K70" s="239">
        <v>532</v>
      </c>
      <c r="L70" s="165">
        <v>97000</v>
      </c>
    </row>
    <row r="71" spans="1:12" s="2" customFormat="1" ht="12.75" customHeight="1" x14ac:dyDescent="0.2">
      <c r="A71" s="210">
        <v>44279</v>
      </c>
      <c r="B71" s="211" t="s">
        <v>888</v>
      </c>
      <c r="C71" s="212" t="s">
        <v>889</v>
      </c>
      <c r="D71" s="212" t="s">
        <v>115</v>
      </c>
      <c r="E71" s="202">
        <v>2</v>
      </c>
      <c r="F71" s="237">
        <v>18</v>
      </c>
      <c r="G71" s="237">
        <v>4</v>
      </c>
      <c r="H71" s="212" t="s">
        <v>116</v>
      </c>
      <c r="I71" s="81">
        <v>1</v>
      </c>
      <c r="J71" s="238">
        <v>1849</v>
      </c>
      <c r="K71" s="239">
        <v>503</v>
      </c>
      <c r="L71" s="165">
        <v>88000</v>
      </c>
    </row>
    <row r="72" spans="1:12" s="2" customFormat="1" ht="12.75" customHeight="1" x14ac:dyDescent="0.2">
      <c r="A72" s="210">
        <v>44279</v>
      </c>
      <c r="B72" s="211" t="s">
        <v>890</v>
      </c>
      <c r="C72" s="212" t="s">
        <v>891</v>
      </c>
      <c r="D72" s="212" t="s">
        <v>115</v>
      </c>
      <c r="E72" s="202">
        <v>2</v>
      </c>
      <c r="F72" s="237">
        <v>8</v>
      </c>
      <c r="G72" s="237">
        <v>6</v>
      </c>
      <c r="H72" s="212" t="s">
        <v>116</v>
      </c>
      <c r="I72" s="81">
        <v>1</v>
      </c>
      <c r="J72" s="238">
        <v>2125</v>
      </c>
      <c r="K72" s="239">
        <v>452</v>
      </c>
      <c r="L72" s="165">
        <v>94000</v>
      </c>
    </row>
    <row r="73" spans="1:12" s="2" customFormat="1" ht="12.75" customHeight="1" x14ac:dyDescent="0.2">
      <c r="A73" s="210">
        <v>44279</v>
      </c>
      <c r="B73" s="211" t="s">
        <v>892</v>
      </c>
      <c r="C73" s="212" t="s">
        <v>893</v>
      </c>
      <c r="D73" s="212" t="s">
        <v>115</v>
      </c>
      <c r="E73" s="202">
        <v>2</v>
      </c>
      <c r="F73" s="237">
        <v>16</v>
      </c>
      <c r="G73" s="237">
        <v>6</v>
      </c>
      <c r="H73" s="212" t="s">
        <v>116</v>
      </c>
      <c r="I73" s="81">
        <v>1</v>
      </c>
      <c r="J73" s="238">
        <v>2628</v>
      </c>
      <c r="K73" s="239">
        <v>928</v>
      </c>
      <c r="L73" s="165">
        <v>95000</v>
      </c>
    </row>
    <row r="74" spans="1:12" s="2" customFormat="1" ht="12.75" customHeight="1" x14ac:dyDescent="0.2">
      <c r="A74" s="210">
        <v>44279</v>
      </c>
      <c r="B74" s="211" t="s">
        <v>894</v>
      </c>
      <c r="C74" s="212" t="s">
        <v>895</v>
      </c>
      <c r="D74" s="212" t="s">
        <v>896</v>
      </c>
      <c r="E74" s="202"/>
      <c r="F74" s="237">
        <v>10</v>
      </c>
      <c r="G74" s="237" t="s">
        <v>847</v>
      </c>
      <c r="H74" s="212" t="s">
        <v>897</v>
      </c>
      <c r="I74" s="81">
        <v>1</v>
      </c>
      <c r="J74" s="238">
        <v>1457</v>
      </c>
      <c r="K74" s="239">
        <v>448</v>
      </c>
      <c r="L74" s="165">
        <v>87420</v>
      </c>
    </row>
    <row r="75" spans="1:12" s="2" customFormat="1" ht="12.75" customHeight="1" x14ac:dyDescent="0.2">
      <c r="A75" s="210">
        <v>44279</v>
      </c>
      <c r="B75" s="211" t="s">
        <v>898</v>
      </c>
      <c r="C75" s="212" t="s">
        <v>899</v>
      </c>
      <c r="D75" s="212" t="s">
        <v>486</v>
      </c>
      <c r="E75" s="202" t="s">
        <v>487</v>
      </c>
      <c r="F75" s="237">
        <v>5</v>
      </c>
      <c r="G75" s="237">
        <v>27</v>
      </c>
      <c r="H75" s="212" t="s">
        <v>101</v>
      </c>
      <c r="I75" s="81">
        <v>1</v>
      </c>
      <c r="J75" s="238">
        <v>1818</v>
      </c>
      <c r="K75" s="239">
        <v>692</v>
      </c>
      <c r="L75" s="165">
        <v>165594</v>
      </c>
    </row>
    <row r="76" spans="1:12" s="2" customFormat="1" ht="12.75" customHeight="1" x14ac:dyDescent="0.2">
      <c r="A76" s="210">
        <v>44279</v>
      </c>
      <c r="B76" s="211" t="s">
        <v>900</v>
      </c>
      <c r="C76" s="212" t="s">
        <v>901</v>
      </c>
      <c r="D76" s="212" t="s">
        <v>486</v>
      </c>
      <c r="E76" s="202" t="s">
        <v>487</v>
      </c>
      <c r="F76" s="237">
        <v>21</v>
      </c>
      <c r="G76" s="237">
        <v>25</v>
      </c>
      <c r="H76" s="212" t="s">
        <v>101</v>
      </c>
      <c r="I76" s="81">
        <v>1</v>
      </c>
      <c r="J76" s="238">
        <v>1837</v>
      </c>
      <c r="K76" s="239">
        <v>580</v>
      </c>
      <c r="L76" s="165">
        <v>159456</v>
      </c>
    </row>
    <row r="77" spans="1:12" s="2" customFormat="1" ht="12.75" customHeight="1" x14ac:dyDescent="0.2">
      <c r="A77" s="210">
        <v>44279</v>
      </c>
      <c r="B77" s="211" t="s">
        <v>902</v>
      </c>
      <c r="C77" s="212" t="s">
        <v>903</v>
      </c>
      <c r="D77" s="212" t="s">
        <v>100</v>
      </c>
      <c r="E77" s="202">
        <v>3</v>
      </c>
      <c r="F77" s="237">
        <v>28</v>
      </c>
      <c r="G77" s="237">
        <v>21</v>
      </c>
      <c r="H77" s="212" t="s">
        <v>101</v>
      </c>
      <c r="I77" s="81">
        <v>1</v>
      </c>
      <c r="J77" s="238">
        <v>1262</v>
      </c>
      <c r="K77" s="239">
        <v>498</v>
      </c>
      <c r="L77" s="165">
        <v>116226</v>
      </c>
    </row>
    <row r="78" spans="1:12" s="2" customFormat="1" ht="12.75" customHeight="1" x14ac:dyDescent="0.2">
      <c r="A78" s="210">
        <v>44280</v>
      </c>
      <c r="B78" s="211" t="s">
        <v>827</v>
      </c>
      <c r="C78" s="212" t="s">
        <v>828</v>
      </c>
      <c r="D78" s="212" t="s">
        <v>511</v>
      </c>
      <c r="E78" s="202" t="s">
        <v>829</v>
      </c>
      <c r="F78" s="237">
        <v>17</v>
      </c>
      <c r="G78" s="237">
        <v>25</v>
      </c>
      <c r="H78" s="212" t="s">
        <v>512</v>
      </c>
      <c r="I78" s="81">
        <v>1</v>
      </c>
      <c r="J78" s="238">
        <v>2146</v>
      </c>
      <c r="K78" s="239">
        <v>793</v>
      </c>
      <c r="L78" s="165">
        <v>253180</v>
      </c>
    </row>
    <row r="79" spans="1:12" s="2" customFormat="1" ht="12.75" customHeight="1" x14ac:dyDescent="0.2">
      <c r="A79" s="210">
        <v>44280</v>
      </c>
      <c r="B79" s="211" t="s">
        <v>830</v>
      </c>
      <c r="C79" s="212" t="s">
        <v>831</v>
      </c>
      <c r="D79" s="212" t="s">
        <v>486</v>
      </c>
      <c r="E79" s="202" t="s">
        <v>487</v>
      </c>
      <c r="F79" s="237">
        <v>11</v>
      </c>
      <c r="G79" s="237">
        <v>25</v>
      </c>
      <c r="H79" s="212" t="s">
        <v>499</v>
      </c>
      <c r="I79" s="81">
        <v>1</v>
      </c>
      <c r="J79" s="238">
        <v>2123</v>
      </c>
      <c r="K79" s="239">
        <v>649</v>
      </c>
      <c r="L79" s="165">
        <v>200000</v>
      </c>
    </row>
    <row r="80" spans="1:12" s="2" customFormat="1" ht="12.75" customHeight="1" x14ac:dyDescent="0.2">
      <c r="A80" s="210">
        <v>44280</v>
      </c>
      <c r="B80" s="211" t="s">
        <v>832</v>
      </c>
      <c r="C80" s="212" t="s">
        <v>833</v>
      </c>
      <c r="D80" s="212" t="s">
        <v>504</v>
      </c>
      <c r="E80" s="202">
        <v>20</v>
      </c>
      <c r="F80" s="237">
        <v>1</v>
      </c>
      <c r="G80" s="237">
        <v>22</v>
      </c>
      <c r="H80" s="212" t="s">
        <v>488</v>
      </c>
      <c r="I80" s="81">
        <v>1</v>
      </c>
      <c r="J80" s="238">
        <v>2031</v>
      </c>
      <c r="K80" s="239">
        <v>690</v>
      </c>
      <c r="L80" s="165">
        <v>179586</v>
      </c>
    </row>
    <row r="81" spans="1:12" s="2" customFormat="1" ht="12.75" customHeight="1" x14ac:dyDescent="0.2">
      <c r="A81" s="210">
        <v>44280</v>
      </c>
      <c r="B81" s="211" t="s">
        <v>834</v>
      </c>
      <c r="C81" s="212" t="s">
        <v>835</v>
      </c>
      <c r="D81" s="212" t="s">
        <v>486</v>
      </c>
      <c r="E81" s="202" t="s">
        <v>487</v>
      </c>
      <c r="F81" s="237">
        <v>5</v>
      </c>
      <c r="G81" s="237">
        <v>24</v>
      </c>
      <c r="H81" s="212" t="s">
        <v>496</v>
      </c>
      <c r="I81" s="81">
        <v>1</v>
      </c>
      <c r="J81" s="238">
        <v>2188</v>
      </c>
      <c r="K81" s="239">
        <v>686</v>
      </c>
      <c r="L81" s="165">
        <v>220000</v>
      </c>
    </row>
    <row r="82" spans="1:12" s="2" customFormat="1" ht="12.75" customHeight="1" x14ac:dyDescent="0.2">
      <c r="A82" s="210">
        <v>44280</v>
      </c>
      <c r="B82" s="211" t="s">
        <v>876</v>
      </c>
      <c r="C82" s="212" t="s">
        <v>877</v>
      </c>
      <c r="D82" s="212" t="s">
        <v>100</v>
      </c>
      <c r="E82" s="202">
        <v>4</v>
      </c>
      <c r="F82" s="237">
        <v>12</v>
      </c>
      <c r="G82" s="237">
        <v>18</v>
      </c>
      <c r="H82" s="212" t="s">
        <v>101</v>
      </c>
      <c r="I82" s="81">
        <v>1</v>
      </c>
      <c r="J82" s="238">
        <v>1443</v>
      </c>
      <c r="K82" s="239">
        <v>531</v>
      </c>
      <c r="L82" s="165">
        <v>130284</v>
      </c>
    </row>
    <row r="83" spans="1:12" s="2" customFormat="1" ht="12.75" customHeight="1" x14ac:dyDescent="0.2">
      <c r="A83" s="210">
        <v>44280</v>
      </c>
      <c r="B83" s="211" t="s">
        <v>878</v>
      </c>
      <c r="C83" s="212" t="s">
        <v>879</v>
      </c>
      <c r="D83" s="212" t="s">
        <v>100</v>
      </c>
      <c r="E83" s="202">
        <v>4</v>
      </c>
      <c r="F83" s="237">
        <v>15</v>
      </c>
      <c r="G83" s="237">
        <v>18</v>
      </c>
      <c r="H83" s="212" t="s">
        <v>101</v>
      </c>
      <c r="I83" s="81">
        <v>1</v>
      </c>
      <c r="J83" s="238">
        <v>1443</v>
      </c>
      <c r="K83" s="239">
        <v>531</v>
      </c>
      <c r="L83" s="165">
        <v>130284</v>
      </c>
    </row>
    <row r="84" spans="1:12" s="2" customFormat="1" ht="12.75" customHeight="1" x14ac:dyDescent="0.2">
      <c r="A84" s="210">
        <v>44280</v>
      </c>
      <c r="B84" s="211" t="s">
        <v>880</v>
      </c>
      <c r="C84" s="212" t="s">
        <v>881</v>
      </c>
      <c r="D84" s="212" t="s">
        <v>504</v>
      </c>
      <c r="E84" s="202">
        <v>20</v>
      </c>
      <c r="F84" s="237">
        <v>7</v>
      </c>
      <c r="G84" s="237">
        <v>3</v>
      </c>
      <c r="H84" s="212" t="s">
        <v>508</v>
      </c>
      <c r="I84" s="81">
        <v>1</v>
      </c>
      <c r="J84" s="238">
        <v>1810</v>
      </c>
      <c r="K84" s="239">
        <v>714</v>
      </c>
      <c r="L84" s="165">
        <v>275000</v>
      </c>
    </row>
    <row r="85" spans="1:12" s="2" customFormat="1" ht="12.75" customHeight="1" x14ac:dyDescent="0.2">
      <c r="A85" s="210">
        <v>44281</v>
      </c>
      <c r="B85" s="211" t="s">
        <v>858</v>
      </c>
      <c r="C85" s="212" t="s">
        <v>859</v>
      </c>
      <c r="D85" s="212" t="s">
        <v>511</v>
      </c>
      <c r="E85" s="202">
        <v>16</v>
      </c>
      <c r="F85" s="237">
        <v>12</v>
      </c>
      <c r="G85" s="237">
        <v>9</v>
      </c>
      <c r="H85" s="212" t="s">
        <v>508</v>
      </c>
      <c r="I85" s="81">
        <v>1</v>
      </c>
      <c r="J85" s="238">
        <v>2208</v>
      </c>
      <c r="K85" s="239">
        <v>664</v>
      </c>
      <c r="L85" s="165">
        <v>300000</v>
      </c>
    </row>
    <row r="86" spans="1:12" s="2" customFormat="1" ht="12.75" customHeight="1" x14ac:dyDescent="0.2">
      <c r="A86" s="210">
        <v>44284</v>
      </c>
      <c r="B86" s="211" t="s">
        <v>836</v>
      </c>
      <c r="C86" s="212" t="s">
        <v>837</v>
      </c>
      <c r="D86" s="212" t="s">
        <v>486</v>
      </c>
      <c r="E86" s="202" t="s">
        <v>487</v>
      </c>
      <c r="F86" s="237">
        <v>8</v>
      </c>
      <c r="G86" s="237">
        <v>25</v>
      </c>
      <c r="H86" s="212" t="s">
        <v>508</v>
      </c>
      <c r="I86" s="81">
        <v>1</v>
      </c>
      <c r="J86" s="238">
        <v>2125</v>
      </c>
      <c r="K86" s="239">
        <v>672</v>
      </c>
      <c r="L86" s="165">
        <v>170000</v>
      </c>
    </row>
    <row r="87" spans="1:12" s="2" customFormat="1" ht="12.75" customHeight="1" x14ac:dyDescent="0.2">
      <c r="A87" s="210">
        <v>44284</v>
      </c>
      <c r="B87" s="211" t="s">
        <v>866</v>
      </c>
      <c r="C87" s="212" t="s">
        <v>867</v>
      </c>
      <c r="D87" s="212" t="s">
        <v>134</v>
      </c>
      <c r="E87" s="202">
        <v>1</v>
      </c>
      <c r="F87" s="237">
        <v>9</v>
      </c>
      <c r="G87" s="237">
        <v>3</v>
      </c>
      <c r="H87" s="212" t="s">
        <v>101</v>
      </c>
      <c r="I87" s="81">
        <v>1</v>
      </c>
      <c r="J87" s="238">
        <v>1443</v>
      </c>
      <c r="K87" s="239">
        <v>435</v>
      </c>
      <c r="L87" s="165">
        <v>121968</v>
      </c>
    </row>
    <row r="88" spans="1:12" s="2" customFormat="1" ht="12.75" customHeight="1" x14ac:dyDescent="0.2">
      <c r="A88" s="210">
        <v>44284</v>
      </c>
      <c r="B88" s="211" t="s">
        <v>868</v>
      </c>
      <c r="C88" s="212" t="s">
        <v>869</v>
      </c>
      <c r="D88" s="212" t="s">
        <v>115</v>
      </c>
      <c r="E88" s="202">
        <v>2</v>
      </c>
      <c r="F88" s="237">
        <v>14</v>
      </c>
      <c r="G88" s="237">
        <v>6</v>
      </c>
      <c r="H88" s="212" t="s">
        <v>116</v>
      </c>
      <c r="I88" s="81">
        <v>1</v>
      </c>
      <c r="J88" s="238">
        <v>2223</v>
      </c>
      <c r="K88" s="239">
        <v>583</v>
      </c>
      <c r="L88" s="165">
        <v>98000</v>
      </c>
    </row>
    <row r="89" spans="1:12" s="2" customFormat="1" ht="12.75" customHeight="1" x14ac:dyDescent="0.2">
      <c r="A89" s="210">
        <v>44284</v>
      </c>
      <c r="B89" s="211" t="s">
        <v>870</v>
      </c>
      <c r="C89" s="212" t="s">
        <v>871</v>
      </c>
      <c r="D89" s="212" t="s">
        <v>115</v>
      </c>
      <c r="E89" s="202">
        <v>2</v>
      </c>
      <c r="F89" s="237">
        <v>15</v>
      </c>
      <c r="G89" s="237">
        <v>6</v>
      </c>
      <c r="H89" s="212" t="s">
        <v>116</v>
      </c>
      <c r="I89" s="81">
        <v>1</v>
      </c>
      <c r="J89" s="238">
        <v>1523</v>
      </c>
      <c r="K89" s="239">
        <v>638</v>
      </c>
      <c r="L89" s="165">
        <v>87000</v>
      </c>
    </row>
    <row r="90" spans="1:12" s="2" customFormat="1" ht="12.75" customHeight="1" x14ac:dyDescent="0.2">
      <c r="A90" s="210">
        <v>44284</v>
      </c>
      <c r="B90" s="211" t="s">
        <v>872</v>
      </c>
      <c r="C90" s="212" t="s">
        <v>873</v>
      </c>
      <c r="D90" s="212" t="s">
        <v>115</v>
      </c>
      <c r="E90" s="202">
        <v>2</v>
      </c>
      <c r="F90" s="237">
        <v>27</v>
      </c>
      <c r="G90" s="237">
        <v>7</v>
      </c>
      <c r="H90" s="212" t="s">
        <v>116</v>
      </c>
      <c r="I90" s="81">
        <v>1</v>
      </c>
      <c r="J90" s="238">
        <v>1947</v>
      </c>
      <c r="K90" s="239">
        <v>567</v>
      </c>
      <c r="L90" s="165">
        <v>165924</v>
      </c>
    </row>
    <row r="91" spans="1:12" s="2" customFormat="1" ht="12.75" customHeight="1" x14ac:dyDescent="0.2">
      <c r="A91" s="210">
        <v>44284</v>
      </c>
      <c r="B91" s="211" t="s">
        <v>874</v>
      </c>
      <c r="C91" s="212" t="s">
        <v>875</v>
      </c>
      <c r="D91" s="212" t="s">
        <v>115</v>
      </c>
      <c r="E91" s="202">
        <v>2</v>
      </c>
      <c r="F91" s="237">
        <v>8</v>
      </c>
      <c r="G91" s="237">
        <v>5</v>
      </c>
      <c r="H91" s="212" t="s">
        <v>116</v>
      </c>
      <c r="I91" s="81">
        <v>1</v>
      </c>
      <c r="J91" s="238">
        <v>2246</v>
      </c>
      <c r="K91" s="239">
        <v>577</v>
      </c>
      <c r="L91" s="165">
        <v>94000</v>
      </c>
    </row>
    <row r="92" spans="1:12" s="2" customFormat="1" ht="12.75" customHeight="1" x14ac:dyDescent="0.2">
      <c r="A92" s="210">
        <v>44285</v>
      </c>
      <c r="B92" s="211" t="s">
        <v>838</v>
      </c>
      <c r="C92" s="212" t="s">
        <v>839</v>
      </c>
      <c r="D92" s="212" t="s">
        <v>486</v>
      </c>
      <c r="E92" s="202" t="s">
        <v>487</v>
      </c>
      <c r="F92" s="237">
        <v>3</v>
      </c>
      <c r="G92" s="237">
        <v>23</v>
      </c>
      <c r="H92" s="212" t="s">
        <v>488</v>
      </c>
      <c r="I92" s="81">
        <v>1</v>
      </c>
      <c r="J92" s="238">
        <v>2233</v>
      </c>
      <c r="K92" s="239">
        <v>744</v>
      </c>
      <c r="L92" s="165">
        <v>196482</v>
      </c>
    </row>
    <row r="93" spans="1:12" s="2" customFormat="1" ht="12.75" customHeight="1" x14ac:dyDescent="0.2">
      <c r="A93" s="166">
        <v>44285</v>
      </c>
      <c r="B93" s="71" t="s">
        <v>840</v>
      </c>
      <c r="C93" s="72" t="s">
        <v>841</v>
      </c>
      <c r="D93" s="72" t="s">
        <v>486</v>
      </c>
      <c r="E93" s="202" t="s">
        <v>487</v>
      </c>
      <c r="F93" s="203">
        <v>4</v>
      </c>
      <c r="G93" s="203">
        <v>21</v>
      </c>
      <c r="H93" s="212" t="s">
        <v>508</v>
      </c>
      <c r="I93" s="83">
        <v>1</v>
      </c>
      <c r="J93" s="208">
        <v>2579</v>
      </c>
      <c r="K93" s="100">
        <v>418</v>
      </c>
      <c r="L93" s="165">
        <v>190000</v>
      </c>
    </row>
    <row r="94" spans="1:12" s="2" customFormat="1" ht="12.75" customHeight="1" x14ac:dyDescent="0.2">
      <c r="A94" s="210">
        <v>44285</v>
      </c>
      <c r="B94" s="211" t="s">
        <v>860</v>
      </c>
      <c r="C94" s="212" t="s">
        <v>861</v>
      </c>
      <c r="D94" s="212" t="s">
        <v>486</v>
      </c>
      <c r="E94" s="202">
        <v>2</v>
      </c>
      <c r="F94" s="237">
        <v>9</v>
      </c>
      <c r="G94" s="237">
        <v>24</v>
      </c>
      <c r="H94" s="212" t="s">
        <v>508</v>
      </c>
      <c r="I94" s="81">
        <v>1</v>
      </c>
      <c r="J94" s="238">
        <v>2206</v>
      </c>
      <c r="K94" s="239">
        <v>784</v>
      </c>
      <c r="L94" s="165">
        <v>319000</v>
      </c>
    </row>
    <row r="95" spans="1:12" s="2" customFormat="1" ht="12.75" customHeight="1" x14ac:dyDescent="0.2">
      <c r="A95" s="210">
        <v>44285</v>
      </c>
      <c r="B95" s="211" t="s">
        <v>862</v>
      </c>
      <c r="C95" s="212" t="s">
        <v>863</v>
      </c>
      <c r="D95" s="212" t="s">
        <v>121</v>
      </c>
      <c r="E95" s="202">
        <v>1</v>
      </c>
      <c r="F95" s="237">
        <v>26</v>
      </c>
      <c r="G95" s="237">
        <v>1</v>
      </c>
      <c r="H95" s="212" t="s">
        <v>126</v>
      </c>
      <c r="I95" s="81">
        <v>1</v>
      </c>
      <c r="J95" s="238">
        <v>1533</v>
      </c>
      <c r="K95" s="239">
        <v>524</v>
      </c>
      <c r="L95" s="165">
        <v>218850</v>
      </c>
    </row>
    <row r="96" spans="1:12" s="2" customFormat="1" ht="12.75" customHeight="1" x14ac:dyDescent="0.2">
      <c r="A96" s="210">
        <v>44285</v>
      </c>
      <c r="B96" s="211" t="s">
        <v>864</v>
      </c>
      <c r="C96" s="212" t="s">
        <v>865</v>
      </c>
      <c r="D96" s="212" t="s">
        <v>121</v>
      </c>
      <c r="E96" s="202">
        <v>1</v>
      </c>
      <c r="F96" s="237">
        <v>24</v>
      </c>
      <c r="G96" s="237">
        <v>1</v>
      </c>
      <c r="H96" s="212" t="s">
        <v>126</v>
      </c>
      <c r="I96" s="81">
        <v>1</v>
      </c>
      <c r="J96" s="238">
        <v>1562</v>
      </c>
      <c r="K96" s="239">
        <v>536</v>
      </c>
      <c r="L96" s="165">
        <v>217740</v>
      </c>
    </row>
    <row r="97" spans="1:12" s="2" customFormat="1" ht="12.75" customHeight="1" x14ac:dyDescent="0.2">
      <c r="A97" s="210">
        <v>44286</v>
      </c>
      <c r="B97" s="211" t="s">
        <v>842</v>
      </c>
      <c r="C97" s="212" t="s">
        <v>843</v>
      </c>
      <c r="D97" s="212" t="s">
        <v>486</v>
      </c>
      <c r="E97" s="202" t="s">
        <v>487</v>
      </c>
      <c r="F97" s="237">
        <v>1</v>
      </c>
      <c r="G97" s="237">
        <v>21</v>
      </c>
      <c r="H97" s="212" t="s">
        <v>844</v>
      </c>
      <c r="I97" s="81">
        <v>1</v>
      </c>
      <c r="J97" s="238">
        <v>2500</v>
      </c>
      <c r="K97" s="239">
        <v>853</v>
      </c>
      <c r="L97" s="165">
        <v>271593</v>
      </c>
    </row>
    <row r="98" spans="1:12" s="2" customFormat="1" ht="12.75" customHeight="1" x14ac:dyDescent="0.2">
      <c r="A98" s="210">
        <v>44286</v>
      </c>
      <c r="B98" s="211" t="s">
        <v>845</v>
      </c>
      <c r="C98" s="212" t="s">
        <v>846</v>
      </c>
      <c r="D98" s="212" t="s">
        <v>486</v>
      </c>
      <c r="E98" s="202" t="s">
        <v>487</v>
      </c>
      <c r="F98" s="237">
        <v>9</v>
      </c>
      <c r="G98" s="237">
        <v>25</v>
      </c>
      <c r="H98" s="212" t="s">
        <v>844</v>
      </c>
      <c r="I98" s="81">
        <v>1</v>
      </c>
      <c r="J98" s="238">
        <v>2750</v>
      </c>
      <c r="K98" s="239">
        <v>726</v>
      </c>
      <c r="L98" s="165">
        <v>281556</v>
      </c>
    </row>
    <row r="99" spans="1:12" s="2" customFormat="1" ht="12.75" customHeight="1" x14ac:dyDescent="0.2">
      <c r="A99" s="210">
        <v>44286</v>
      </c>
      <c r="B99" s="211" t="s">
        <v>848</v>
      </c>
      <c r="C99" s="212" t="s">
        <v>849</v>
      </c>
      <c r="D99" s="212" t="s">
        <v>486</v>
      </c>
      <c r="E99" s="202" t="s">
        <v>487</v>
      </c>
      <c r="F99" s="237">
        <v>8</v>
      </c>
      <c r="G99" s="237">
        <v>25</v>
      </c>
      <c r="H99" s="212" t="s">
        <v>488</v>
      </c>
      <c r="I99" s="81">
        <v>1</v>
      </c>
      <c r="J99" s="238">
        <v>2300</v>
      </c>
      <c r="K99" s="239">
        <v>879</v>
      </c>
      <c r="L99" s="165">
        <v>209814</v>
      </c>
    </row>
    <row r="100" spans="1:12" s="2" customFormat="1" ht="12.75" customHeight="1" x14ac:dyDescent="0.2">
      <c r="A100" s="210">
        <v>44286</v>
      </c>
      <c r="B100" s="211" t="s">
        <v>850</v>
      </c>
      <c r="C100" s="212" t="s">
        <v>851</v>
      </c>
      <c r="D100" s="212" t="s">
        <v>486</v>
      </c>
      <c r="E100" s="202" t="s">
        <v>487</v>
      </c>
      <c r="F100" s="237">
        <v>14</v>
      </c>
      <c r="G100" s="237">
        <v>25</v>
      </c>
      <c r="H100" s="212" t="s">
        <v>844</v>
      </c>
      <c r="I100" s="81">
        <v>1</v>
      </c>
      <c r="J100" s="238">
        <v>2350</v>
      </c>
      <c r="K100" s="239">
        <v>685</v>
      </c>
      <c r="L100" s="165">
        <v>245835</v>
      </c>
    </row>
    <row r="101" spans="1:12" s="2" customFormat="1" ht="13.35" customHeight="1" x14ac:dyDescent="0.2">
      <c r="A101" s="167"/>
      <c r="B101" s="41"/>
      <c r="C101" s="42"/>
      <c r="D101" s="43"/>
      <c r="E101" s="42"/>
      <c r="F101" s="44"/>
      <c r="G101" s="45"/>
      <c r="H101" s="32" t="s">
        <v>13</v>
      </c>
      <c r="I101" s="69">
        <f>SUM(I3:I100)</f>
        <v>98</v>
      </c>
      <c r="J101" s="22">
        <f>SUM(J3:J100)</f>
        <v>192226</v>
      </c>
      <c r="K101" s="101">
        <f>SUM(K3:K100)</f>
        <v>63424</v>
      </c>
      <c r="L101" s="168">
        <f>SUM(L3:L100)</f>
        <v>18337434</v>
      </c>
    </row>
    <row r="102" spans="1:12" s="2" customFormat="1" ht="13.35" customHeight="1" x14ac:dyDescent="0.25">
      <c r="A102" s="326" t="s">
        <v>45</v>
      </c>
      <c r="B102" s="327"/>
      <c r="C102" s="327"/>
      <c r="D102" s="35"/>
      <c r="E102" s="36"/>
      <c r="F102" s="36"/>
      <c r="G102" s="36"/>
      <c r="H102" s="37"/>
      <c r="I102" s="38"/>
      <c r="J102" s="39"/>
      <c r="K102" s="98"/>
      <c r="L102" s="245"/>
    </row>
    <row r="103" spans="1:12" s="2" customFormat="1" ht="13.35" customHeight="1" x14ac:dyDescent="0.2">
      <c r="A103" s="162" t="s">
        <v>0</v>
      </c>
      <c r="B103" s="65" t="s">
        <v>17</v>
      </c>
      <c r="C103" s="99" t="s">
        <v>2</v>
      </c>
      <c r="D103" s="99" t="s">
        <v>3</v>
      </c>
      <c r="E103" s="66" t="s">
        <v>20</v>
      </c>
      <c r="F103" s="66" t="s">
        <v>18</v>
      </c>
      <c r="G103" s="66" t="s">
        <v>5</v>
      </c>
      <c r="H103" s="99" t="s">
        <v>19</v>
      </c>
      <c r="I103" s="129" t="s">
        <v>40</v>
      </c>
      <c r="J103" s="123" t="s">
        <v>29</v>
      </c>
      <c r="K103" s="124" t="s">
        <v>30</v>
      </c>
      <c r="L103" s="163" t="s">
        <v>6</v>
      </c>
    </row>
    <row r="104" spans="1:12" s="2" customFormat="1" ht="13.35" customHeight="1" x14ac:dyDescent="0.2">
      <c r="A104" s="166">
        <v>44277</v>
      </c>
      <c r="B104" s="71" t="s">
        <v>928</v>
      </c>
      <c r="C104" s="72" t="s">
        <v>929</v>
      </c>
      <c r="D104" s="72" t="s">
        <v>930</v>
      </c>
      <c r="E104" s="73">
        <v>1</v>
      </c>
      <c r="F104" s="207">
        <v>16</v>
      </c>
      <c r="G104" s="72">
        <v>1</v>
      </c>
      <c r="H104" s="72" t="s">
        <v>73</v>
      </c>
      <c r="I104" s="83">
        <v>1</v>
      </c>
      <c r="J104" s="75">
        <v>2095</v>
      </c>
      <c r="K104" s="100">
        <v>420</v>
      </c>
      <c r="L104" s="204">
        <v>166000</v>
      </c>
    </row>
    <row r="105" spans="1:12" s="2" customFormat="1" ht="13.35" customHeight="1" x14ac:dyDescent="0.2">
      <c r="A105" s="166">
        <v>44277</v>
      </c>
      <c r="B105" s="71" t="s">
        <v>931</v>
      </c>
      <c r="C105" s="72" t="s">
        <v>932</v>
      </c>
      <c r="D105" s="72" t="s">
        <v>930</v>
      </c>
      <c r="E105" s="73">
        <v>1</v>
      </c>
      <c r="F105" s="207">
        <v>15</v>
      </c>
      <c r="G105" s="72">
        <v>1</v>
      </c>
      <c r="H105" s="72" t="s">
        <v>73</v>
      </c>
      <c r="I105" s="83">
        <v>1</v>
      </c>
      <c r="J105" s="75">
        <v>2095</v>
      </c>
      <c r="K105" s="100">
        <v>420</v>
      </c>
      <c r="L105" s="204">
        <v>166000</v>
      </c>
    </row>
    <row r="106" spans="1:12" s="2" customFormat="1" ht="13.35" customHeight="1" x14ac:dyDescent="0.2">
      <c r="A106" s="166">
        <v>44277</v>
      </c>
      <c r="B106" s="71" t="s">
        <v>933</v>
      </c>
      <c r="C106" s="72" t="s">
        <v>934</v>
      </c>
      <c r="D106" s="72" t="s">
        <v>930</v>
      </c>
      <c r="E106" s="73">
        <v>1</v>
      </c>
      <c r="F106" s="207">
        <v>14</v>
      </c>
      <c r="G106" s="72">
        <v>1</v>
      </c>
      <c r="H106" s="72" t="s">
        <v>73</v>
      </c>
      <c r="I106" s="83">
        <v>1</v>
      </c>
      <c r="J106" s="75">
        <v>2095</v>
      </c>
      <c r="K106" s="100">
        <v>420</v>
      </c>
      <c r="L106" s="204">
        <v>166000</v>
      </c>
    </row>
    <row r="107" spans="1:12" s="2" customFormat="1" ht="13.35" customHeight="1" x14ac:dyDescent="0.2">
      <c r="A107" s="166">
        <v>44277</v>
      </c>
      <c r="B107" s="71" t="s">
        <v>935</v>
      </c>
      <c r="C107" s="72" t="s">
        <v>936</v>
      </c>
      <c r="D107" s="72" t="s">
        <v>930</v>
      </c>
      <c r="E107" s="73">
        <v>1</v>
      </c>
      <c r="F107" s="207">
        <v>13</v>
      </c>
      <c r="G107" s="72">
        <v>1</v>
      </c>
      <c r="H107" s="72" t="s">
        <v>73</v>
      </c>
      <c r="I107" s="83">
        <v>1</v>
      </c>
      <c r="J107" s="75">
        <v>2095</v>
      </c>
      <c r="K107" s="100">
        <v>420</v>
      </c>
      <c r="L107" s="204">
        <v>166000</v>
      </c>
    </row>
    <row r="108" spans="1:12" s="2" customFormat="1" ht="13.35" customHeight="1" x14ac:dyDescent="0.2">
      <c r="A108" s="166">
        <v>44277</v>
      </c>
      <c r="B108" s="71" t="s">
        <v>937</v>
      </c>
      <c r="C108" s="72" t="s">
        <v>938</v>
      </c>
      <c r="D108" s="72" t="s">
        <v>930</v>
      </c>
      <c r="E108" s="73">
        <v>1</v>
      </c>
      <c r="F108" s="207">
        <v>12</v>
      </c>
      <c r="G108" s="72">
        <v>1</v>
      </c>
      <c r="H108" s="72" t="s">
        <v>73</v>
      </c>
      <c r="I108" s="83">
        <v>1</v>
      </c>
      <c r="J108" s="75">
        <v>2095</v>
      </c>
      <c r="K108" s="100">
        <v>420</v>
      </c>
      <c r="L108" s="204">
        <v>166000</v>
      </c>
    </row>
    <row r="109" spans="1:12" s="2" customFormat="1" ht="13.35" customHeight="1" x14ac:dyDescent="0.2">
      <c r="A109" s="166">
        <v>44277</v>
      </c>
      <c r="B109" s="71" t="s">
        <v>939</v>
      </c>
      <c r="C109" s="72" t="s">
        <v>940</v>
      </c>
      <c r="D109" s="72" t="s">
        <v>930</v>
      </c>
      <c r="E109" s="73">
        <v>1</v>
      </c>
      <c r="F109" s="207">
        <v>11</v>
      </c>
      <c r="G109" s="72">
        <v>1</v>
      </c>
      <c r="H109" s="72" t="s">
        <v>73</v>
      </c>
      <c r="I109" s="83">
        <v>1</v>
      </c>
      <c r="J109" s="75">
        <v>1858</v>
      </c>
      <c r="K109" s="100">
        <v>420</v>
      </c>
      <c r="L109" s="204">
        <v>166000</v>
      </c>
    </row>
    <row r="110" spans="1:12" s="2" customFormat="1" ht="13.35" customHeight="1" x14ac:dyDescent="0.2">
      <c r="A110" s="166">
        <v>44277</v>
      </c>
      <c r="B110" s="71" t="s">
        <v>941</v>
      </c>
      <c r="C110" s="72" t="s">
        <v>942</v>
      </c>
      <c r="D110" s="72" t="s">
        <v>930</v>
      </c>
      <c r="E110" s="73">
        <v>1</v>
      </c>
      <c r="F110" s="207">
        <v>10</v>
      </c>
      <c r="G110" s="72">
        <v>1</v>
      </c>
      <c r="H110" s="72" t="s">
        <v>73</v>
      </c>
      <c r="I110" s="83">
        <v>1</v>
      </c>
      <c r="J110" s="75">
        <v>1858</v>
      </c>
      <c r="K110" s="100">
        <v>420</v>
      </c>
      <c r="L110" s="204">
        <v>166000</v>
      </c>
    </row>
    <row r="111" spans="1:12" s="2" customFormat="1" ht="13.35" customHeight="1" x14ac:dyDescent="0.2">
      <c r="A111" s="166">
        <v>44277</v>
      </c>
      <c r="B111" s="71" t="s">
        <v>943</v>
      </c>
      <c r="C111" s="72" t="s">
        <v>944</v>
      </c>
      <c r="D111" s="72" t="s">
        <v>930</v>
      </c>
      <c r="E111" s="73">
        <v>1</v>
      </c>
      <c r="F111" s="207">
        <v>9</v>
      </c>
      <c r="G111" s="72">
        <v>1</v>
      </c>
      <c r="H111" s="72" t="s">
        <v>73</v>
      </c>
      <c r="I111" s="83">
        <v>1</v>
      </c>
      <c r="J111" s="75">
        <v>1858</v>
      </c>
      <c r="K111" s="100">
        <v>420</v>
      </c>
      <c r="L111" s="204">
        <v>166000</v>
      </c>
    </row>
    <row r="112" spans="1:12" s="2" customFormat="1" ht="13.35" customHeight="1" x14ac:dyDescent="0.2">
      <c r="A112" s="166">
        <v>44277</v>
      </c>
      <c r="B112" s="71" t="s">
        <v>945</v>
      </c>
      <c r="C112" s="72" t="s">
        <v>946</v>
      </c>
      <c r="D112" s="72" t="s">
        <v>930</v>
      </c>
      <c r="E112" s="73">
        <v>1</v>
      </c>
      <c r="F112" s="207">
        <v>8</v>
      </c>
      <c r="G112" s="72">
        <v>1</v>
      </c>
      <c r="H112" s="72" t="s">
        <v>73</v>
      </c>
      <c r="I112" s="83">
        <v>1</v>
      </c>
      <c r="J112" s="75">
        <v>1858</v>
      </c>
      <c r="K112" s="100">
        <v>420</v>
      </c>
      <c r="L112" s="204">
        <v>166000</v>
      </c>
    </row>
    <row r="113" spans="1:21" s="2" customFormat="1" ht="13.35" customHeight="1" x14ac:dyDescent="0.2">
      <c r="A113" s="166">
        <v>44277</v>
      </c>
      <c r="B113" s="71" t="s">
        <v>947</v>
      </c>
      <c r="C113" s="72" t="s">
        <v>948</v>
      </c>
      <c r="D113" s="72" t="s">
        <v>930</v>
      </c>
      <c r="E113" s="73">
        <v>1</v>
      </c>
      <c r="F113" s="207">
        <v>7</v>
      </c>
      <c r="G113" s="72">
        <v>1</v>
      </c>
      <c r="H113" s="72" t="s">
        <v>73</v>
      </c>
      <c r="I113" s="83">
        <v>1</v>
      </c>
      <c r="J113" s="75">
        <v>1971</v>
      </c>
      <c r="K113" s="100">
        <v>420</v>
      </c>
      <c r="L113" s="204">
        <v>166000</v>
      </c>
    </row>
    <row r="114" spans="1:21" s="2" customFormat="1" ht="13.35" customHeight="1" x14ac:dyDescent="0.2">
      <c r="A114" s="166">
        <v>44277</v>
      </c>
      <c r="B114" s="71" t="s">
        <v>949</v>
      </c>
      <c r="C114" s="72" t="s">
        <v>950</v>
      </c>
      <c r="D114" s="72" t="s">
        <v>930</v>
      </c>
      <c r="E114" s="73">
        <v>1</v>
      </c>
      <c r="F114" s="207">
        <v>6</v>
      </c>
      <c r="G114" s="72">
        <v>1</v>
      </c>
      <c r="H114" s="72" t="s">
        <v>73</v>
      </c>
      <c r="I114" s="83">
        <v>1</v>
      </c>
      <c r="J114" s="75">
        <v>1971</v>
      </c>
      <c r="K114" s="100">
        <v>420</v>
      </c>
      <c r="L114" s="204">
        <v>166000</v>
      </c>
    </row>
    <row r="115" spans="1:21" s="2" customFormat="1" ht="13.35" customHeight="1" x14ac:dyDescent="0.2">
      <c r="A115" s="166">
        <v>44277</v>
      </c>
      <c r="B115" s="71" t="s">
        <v>951</v>
      </c>
      <c r="C115" s="72" t="s">
        <v>952</v>
      </c>
      <c r="D115" s="72" t="s">
        <v>930</v>
      </c>
      <c r="E115" s="73">
        <v>1</v>
      </c>
      <c r="F115" s="207">
        <v>5</v>
      </c>
      <c r="G115" s="72">
        <v>1</v>
      </c>
      <c r="H115" s="72" t="s">
        <v>73</v>
      </c>
      <c r="I115" s="83">
        <v>1</v>
      </c>
      <c r="J115" s="75">
        <v>2261</v>
      </c>
      <c r="K115" s="100">
        <v>420</v>
      </c>
      <c r="L115" s="204">
        <v>166000</v>
      </c>
    </row>
    <row r="116" spans="1:21" s="2" customFormat="1" ht="15" customHeight="1" x14ac:dyDescent="0.2">
      <c r="A116" s="167"/>
      <c r="B116" s="41"/>
      <c r="C116" s="42"/>
      <c r="D116" s="43"/>
      <c r="E116" s="42"/>
      <c r="F116" s="44"/>
      <c r="G116" s="45"/>
      <c r="H116" s="32" t="s">
        <v>13</v>
      </c>
      <c r="I116" s="69">
        <f>SUM(I104:I115)</f>
        <v>12</v>
      </c>
      <c r="J116" s="33">
        <f>SUM(J104:J115)</f>
        <v>24110</v>
      </c>
      <c r="K116" s="101">
        <f>SUM(K104:K115)</f>
        <v>5040</v>
      </c>
      <c r="L116" s="168">
        <f>SUM(L104:L115)</f>
        <v>1992000</v>
      </c>
    </row>
    <row r="117" spans="1:21" s="2" customFormat="1" ht="15" customHeight="1" x14ac:dyDescent="0.2">
      <c r="A117" s="217"/>
      <c r="B117" s="218"/>
      <c r="C117" s="219"/>
      <c r="D117" s="220"/>
      <c r="E117" s="219"/>
      <c r="F117" s="221"/>
      <c r="G117" s="219"/>
      <c r="H117" s="222" t="s">
        <v>47</v>
      </c>
      <c r="I117" s="223">
        <f>SUM(I101,I116)</f>
        <v>110</v>
      </c>
      <c r="J117" s="224">
        <f>SUM(J101,J116)</f>
        <v>216336</v>
      </c>
      <c r="K117" s="225">
        <f>SUM(K101,K116)</f>
        <v>68464</v>
      </c>
      <c r="L117" s="226">
        <f>SUM(L101,L116)</f>
        <v>20329434</v>
      </c>
    </row>
    <row r="118" spans="1:21" s="2" customFormat="1" ht="15" customHeight="1" x14ac:dyDescent="0.25">
      <c r="A118" s="323" t="s">
        <v>33</v>
      </c>
      <c r="B118" s="324"/>
      <c r="C118" s="324"/>
      <c r="D118" s="35"/>
      <c r="E118" s="36"/>
      <c r="F118" s="36"/>
      <c r="G118" s="36"/>
      <c r="H118" s="37"/>
      <c r="I118" s="38"/>
      <c r="J118" s="35"/>
      <c r="K118" s="98"/>
      <c r="L118" s="169"/>
    </row>
    <row r="119" spans="1:21" s="2" customFormat="1" ht="15" customHeight="1" x14ac:dyDescent="0.2">
      <c r="A119" s="170" t="s">
        <v>0</v>
      </c>
      <c r="B119" s="67" t="s">
        <v>1</v>
      </c>
      <c r="C119" s="102" t="s">
        <v>2</v>
      </c>
      <c r="D119" s="102" t="s">
        <v>3</v>
      </c>
      <c r="E119" s="68" t="s">
        <v>20</v>
      </c>
      <c r="F119" s="68" t="s">
        <v>4</v>
      </c>
      <c r="G119" s="68" t="s">
        <v>5</v>
      </c>
      <c r="H119" s="102" t="s">
        <v>19</v>
      </c>
      <c r="I119" s="130" t="s">
        <v>40</v>
      </c>
      <c r="J119" s="125" t="s">
        <v>29</v>
      </c>
      <c r="K119" s="102" t="s">
        <v>30</v>
      </c>
      <c r="L119" s="171" t="s">
        <v>6</v>
      </c>
    </row>
    <row r="120" spans="1:21" s="2" customFormat="1" ht="15" customHeight="1" x14ac:dyDescent="0.2">
      <c r="A120" s="166"/>
      <c r="B120" s="71"/>
      <c r="C120" s="72"/>
      <c r="D120" s="73"/>
      <c r="E120" s="119"/>
      <c r="F120" s="119"/>
      <c r="G120" s="119"/>
      <c r="H120" s="73"/>
      <c r="I120" s="190"/>
      <c r="J120" s="192"/>
      <c r="K120" s="190"/>
      <c r="L120" s="191"/>
    </row>
    <row r="121" spans="1:21" s="2" customFormat="1" ht="15" customHeight="1" x14ac:dyDescent="0.2">
      <c r="A121" s="166"/>
      <c r="B121" s="71"/>
      <c r="C121" s="72"/>
      <c r="D121" s="73"/>
      <c r="E121" s="119"/>
      <c r="F121" s="119"/>
      <c r="G121" s="119"/>
      <c r="H121" s="73"/>
      <c r="I121" s="190"/>
      <c r="J121" s="192"/>
      <c r="K121" s="190"/>
      <c r="L121" s="191"/>
    </row>
    <row r="122" spans="1:21" s="2" customFormat="1" ht="15" customHeight="1" x14ac:dyDescent="0.2">
      <c r="A122" s="172"/>
      <c r="B122" s="106"/>
      <c r="C122" s="107"/>
      <c r="D122" s="108"/>
      <c r="E122" s="109"/>
      <c r="F122" s="109"/>
      <c r="G122" s="110"/>
      <c r="H122" s="34" t="s">
        <v>13</v>
      </c>
      <c r="I122" s="70">
        <f>SUM(I120:I121)</f>
        <v>0</v>
      </c>
      <c r="J122" s="193">
        <f>SUM(J120:J121)</f>
        <v>0</v>
      </c>
      <c r="K122" s="111">
        <f>SUM(K120:K121)</f>
        <v>0</v>
      </c>
      <c r="L122" s="173">
        <f>SUM(L120:L121)</f>
        <v>0</v>
      </c>
    </row>
    <row r="123" spans="1:21" s="2" customFormat="1" ht="15" customHeight="1" x14ac:dyDescent="0.25">
      <c r="A123" s="323" t="s">
        <v>34</v>
      </c>
      <c r="B123" s="325"/>
      <c r="C123" s="325"/>
      <c r="D123" s="35"/>
      <c r="E123" s="36"/>
      <c r="F123" s="36"/>
      <c r="G123" s="36"/>
      <c r="H123" s="37"/>
      <c r="I123" s="38"/>
      <c r="J123" s="35"/>
      <c r="K123" s="98"/>
      <c r="L123" s="169"/>
    </row>
    <row r="124" spans="1:21" s="2" customFormat="1" ht="15" customHeight="1" x14ac:dyDescent="0.2">
      <c r="A124" s="170" t="s">
        <v>0</v>
      </c>
      <c r="B124" s="67" t="s">
        <v>1</v>
      </c>
      <c r="C124" s="102" t="s">
        <v>2</v>
      </c>
      <c r="D124" s="102" t="s">
        <v>3</v>
      </c>
      <c r="E124" s="68" t="s">
        <v>20</v>
      </c>
      <c r="F124" s="68" t="s">
        <v>4</v>
      </c>
      <c r="G124" s="68" t="s">
        <v>5</v>
      </c>
      <c r="H124" s="102" t="s">
        <v>19</v>
      </c>
      <c r="I124" s="130" t="s">
        <v>40</v>
      </c>
      <c r="J124" s="102" t="s">
        <v>29</v>
      </c>
      <c r="K124" s="126" t="s">
        <v>30</v>
      </c>
      <c r="L124" s="171" t="s">
        <v>6</v>
      </c>
    </row>
    <row r="125" spans="1:21" s="2" customFormat="1" ht="15" customHeight="1" x14ac:dyDescent="0.2">
      <c r="A125" s="164"/>
      <c r="B125" s="78"/>
      <c r="C125" s="73"/>
      <c r="D125" s="73"/>
      <c r="E125" s="73"/>
      <c r="F125" s="73"/>
      <c r="G125" s="73"/>
      <c r="H125" s="73"/>
      <c r="I125" s="74"/>
      <c r="J125" s="80"/>
      <c r="K125" s="103"/>
      <c r="L125" s="204"/>
    </row>
    <row r="126" spans="1:21" s="2" customFormat="1" ht="15" customHeight="1" x14ac:dyDescent="0.2">
      <c r="A126" s="164"/>
      <c r="B126" s="78"/>
      <c r="C126" s="73"/>
      <c r="D126" s="73"/>
      <c r="E126" s="73"/>
      <c r="F126" s="73"/>
      <c r="G126" s="73"/>
      <c r="H126" s="73"/>
      <c r="I126" s="74"/>
      <c r="J126" s="80"/>
      <c r="K126" s="103"/>
      <c r="L126" s="204"/>
    </row>
    <row r="127" spans="1:21" s="2" customFormat="1" ht="15" customHeight="1" x14ac:dyDescent="0.2">
      <c r="A127" s="174"/>
      <c r="B127" s="85"/>
      <c r="C127" s="47"/>
      <c r="D127" s="48"/>
      <c r="E127" s="47"/>
      <c r="F127" s="47"/>
      <c r="G127" s="47"/>
      <c r="H127" s="21" t="s">
        <v>13</v>
      </c>
      <c r="I127" s="86">
        <f>SUM(I125:I126)</f>
        <v>0</v>
      </c>
      <c r="J127" s="22">
        <f>SUM(J125:J126)</f>
        <v>0</v>
      </c>
      <c r="K127" s="104">
        <f>SUM(K125:K126)</f>
        <v>0</v>
      </c>
      <c r="L127" s="168">
        <f>SUM(L125:L126)</f>
        <v>0</v>
      </c>
    </row>
    <row r="128" spans="1:21" s="2" customFormat="1" ht="15" customHeight="1" x14ac:dyDescent="0.25">
      <c r="A128" s="323" t="s">
        <v>35</v>
      </c>
      <c r="B128" s="325"/>
      <c r="C128" s="325"/>
      <c r="D128" s="35"/>
      <c r="E128" s="36"/>
      <c r="F128" s="36"/>
      <c r="G128" s="36"/>
      <c r="H128" s="37"/>
      <c r="I128" s="38"/>
      <c r="J128" s="35"/>
      <c r="K128" s="98"/>
      <c r="L128" s="169"/>
      <c r="M128" s="1"/>
      <c r="N128" s="1"/>
      <c r="O128" s="1"/>
      <c r="P128" s="1"/>
      <c r="Q128" s="1"/>
      <c r="R128" s="1"/>
      <c r="S128" s="1"/>
      <c r="T128" s="1"/>
      <c r="U128" s="1"/>
    </row>
    <row r="129" spans="1:12" s="2" customFormat="1" ht="15" customHeight="1" x14ac:dyDescent="0.2">
      <c r="A129" s="170" t="s">
        <v>0</v>
      </c>
      <c r="B129" s="67" t="s">
        <v>1</v>
      </c>
      <c r="C129" s="102" t="s">
        <v>2</v>
      </c>
      <c r="D129" s="102" t="s">
        <v>3</v>
      </c>
      <c r="E129" s="68" t="s">
        <v>20</v>
      </c>
      <c r="F129" s="68" t="s">
        <v>4</v>
      </c>
      <c r="G129" s="68" t="s">
        <v>5</v>
      </c>
      <c r="H129" s="102" t="s">
        <v>19</v>
      </c>
      <c r="I129" s="130" t="s">
        <v>40</v>
      </c>
      <c r="J129" s="102" t="s">
        <v>29</v>
      </c>
      <c r="K129" s="126" t="s">
        <v>30</v>
      </c>
      <c r="L129" s="171" t="s">
        <v>6</v>
      </c>
    </row>
    <row r="130" spans="1:12" s="2" customFormat="1" ht="15" customHeight="1" x14ac:dyDescent="0.2">
      <c r="A130" s="164"/>
      <c r="B130" s="78"/>
      <c r="C130" s="73"/>
      <c r="D130" s="73"/>
      <c r="E130" s="73"/>
      <c r="F130" s="73"/>
      <c r="G130" s="73"/>
      <c r="H130" s="73"/>
      <c r="I130" s="74"/>
      <c r="J130" s="80"/>
      <c r="K130" s="103"/>
      <c r="L130" s="204"/>
    </row>
    <row r="131" spans="1:12" s="2" customFormat="1" ht="15" customHeight="1" x14ac:dyDescent="0.2">
      <c r="A131" s="164"/>
      <c r="B131" s="78"/>
      <c r="C131" s="73"/>
      <c r="D131" s="73"/>
      <c r="E131" s="73"/>
      <c r="F131" s="73"/>
      <c r="G131" s="73"/>
      <c r="H131" s="73"/>
      <c r="I131" s="74"/>
      <c r="J131" s="80"/>
      <c r="K131" s="103"/>
      <c r="L131" s="204"/>
    </row>
    <row r="132" spans="1:12" s="2" customFormat="1" ht="15" customHeight="1" x14ac:dyDescent="0.2">
      <c r="A132" s="174"/>
      <c r="B132" s="85"/>
      <c r="C132" s="47"/>
      <c r="D132" s="48"/>
      <c r="E132" s="47"/>
      <c r="F132" s="47"/>
      <c r="G132" s="47"/>
      <c r="H132" s="21" t="s">
        <v>13</v>
      </c>
      <c r="I132" s="86">
        <f>SUM(I130:I131)</f>
        <v>0</v>
      </c>
      <c r="J132" s="22">
        <f>SUM(J130:J131)</f>
        <v>0</v>
      </c>
      <c r="K132" s="104">
        <f>SUM(K130:K131)</f>
        <v>0</v>
      </c>
      <c r="L132" s="168">
        <f>SUM(L130:L131)</f>
        <v>0</v>
      </c>
    </row>
    <row r="133" spans="1:12" s="2" customFormat="1" ht="15" customHeight="1" x14ac:dyDescent="0.25">
      <c r="A133" s="323" t="s">
        <v>23</v>
      </c>
      <c r="B133" s="324"/>
      <c r="C133" s="324"/>
      <c r="D133" s="40"/>
      <c r="E133" s="36"/>
      <c r="F133" s="36"/>
      <c r="G133" s="36"/>
      <c r="H133" s="37"/>
      <c r="I133" s="38"/>
      <c r="J133" s="35"/>
      <c r="K133" s="98"/>
      <c r="L133" s="169"/>
    </row>
    <row r="134" spans="1:12" s="2" customFormat="1" ht="15.75" customHeight="1" x14ac:dyDescent="0.2">
      <c r="A134" s="170" t="s">
        <v>0</v>
      </c>
      <c r="B134" s="67" t="s">
        <v>1</v>
      </c>
      <c r="C134" s="102" t="s">
        <v>2</v>
      </c>
      <c r="D134" s="102" t="s">
        <v>3</v>
      </c>
      <c r="E134" s="68" t="s">
        <v>20</v>
      </c>
      <c r="F134" s="68" t="s">
        <v>4</v>
      </c>
      <c r="G134" s="68" t="s">
        <v>5</v>
      </c>
      <c r="H134" s="102" t="s">
        <v>19</v>
      </c>
      <c r="I134" s="130" t="s">
        <v>40</v>
      </c>
      <c r="J134" s="102" t="s">
        <v>29</v>
      </c>
      <c r="K134" s="127" t="s">
        <v>30</v>
      </c>
      <c r="L134" s="175" t="s">
        <v>6</v>
      </c>
    </row>
    <row r="135" spans="1:12" s="2" customFormat="1" ht="15" customHeight="1" x14ac:dyDescent="0.2">
      <c r="A135" s="164">
        <v>44256</v>
      </c>
      <c r="B135" s="78" t="s">
        <v>95</v>
      </c>
      <c r="C135" s="73" t="s">
        <v>96</v>
      </c>
      <c r="D135" s="73"/>
      <c r="E135" s="73"/>
      <c r="F135" s="202"/>
      <c r="G135" s="73"/>
      <c r="H135" s="248" t="s">
        <v>97</v>
      </c>
      <c r="I135" s="81">
        <v>1</v>
      </c>
      <c r="J135" s="240">
        <v>0</v>
      </c>
      <c r="K135" s="118">
        <v>0</v>
      </c>
      <c r="L135" s="165">
        <v>432</v>
      </c>
    </row>
    <row r="136" spans="1:12" s="2" customFormat="1" ht="15" customHeight="1" x14ac:dyDescent="0.2">
      <c r="A136" s="164">
        <v>44256</v>
      </c>
      <c r="B136" s="78" t="s">
        <v>263</v>
      </c>
      <c r="C136" s="73" t="s">
        <v>264</v>
      </c>
      <c r="D136" s="73" t="s">
        <v>265</v>
      </c>
      <c r="E136" s="73"/>
      <c r="F136" s="202"/>
      <c r="G136" s="73"/>
      <c r="H136" s="73" t="s">
        <v>266</v>
      </c>
      <c r="I136" s="81">
        <v>1</v>
      </c>
      <c r="J136" s="240">
        <v>1568</v>
      </c>
      <c r="K136" s="118">
        <v>112</v>
      </c>
      <c r="L136" s="165">
        <v>2000</v>
      </c>
    </row>
    <row r="137" spans="1:12" s="2" customFormat="1" ht="15" customHeight="1" x14ac:dyDescent="0.2">
      <c r="A137" s="164">
        <v>44257</v>
      </c>
      <c r="B137" s="78" t="s">
        <v>169</v>
      </c>
      <c r="C137" s="73" t="s">
        <v>170</v>
      </c>
      <c r="D137" s="73" t="s">
        <v>171</v>
      </c>
      <c r="E137" s="73"/>
      <c r="F137" s="202"/>
      <c r="G137" s="73"/>
      <c r="H137" s="73" t="s">
        <v>172</v>
      </c>
      <c r="I137" s="81">
        <v>1</v>
      </c>
      <c r="J137" s="240">
        <v>1891</v>
      </c>
      <c r="K137" s="118">
        <v>756</v>
      </c>
      <c r="L137" s="165">
        <v>11330</v>
      </c>
    </row>
    <row r="138" spans="1:12" s="2" customFormat="1" ht="15" customHeight="1" x14ac:dyDescent="0.2">
      <c r="A138" s="164">
        <v>44257</v>
      </c>
      <c r="B138" s="78" t="s">
        <v>173</v>
      </c>
      <c r="C138" s="73" t="s">
        <v>174</v>
      </c>
      <c r="D138" s="73"/>
      <c r="E138" s="73"/>
      <c r="F138" s="202"/>
      <c r="G138" s="73"/>
      <c r="H138" s="73" t="s">
        <v>175</v>
      </c>
      <c r="I138" s="81">
        <v>1</v>
      </c>
      <c r="J138" s="240">
        <v>0</v>
      </c>
      <c r="K138" s="118">
        <v>0</v>
      </c>
      <c r="L138" s="165">
        <v>4600</v>
      </c>
    </row>
    <row r="139" spans="1:12" s="2" customFormat="1" ht="15" customHeight="1" x14ac:dyDescent="0.2">
      <c r="A139" s="166">
        <v>44257</v>
      </c>
      <c r="B139" s="71" t="s">
        <v>253</v>
      </c>
      <c r="C139" s="72" t="s">
        <v>254</v>
      </c>
      <c r="D139" s="72" t="s">
        <v>255</v>
      </c>
      <c r="E139" s="202"/>
      <c r="F139" s="203"/>
      <c r="G139" s="203"/>
      <c r="H139" s="212" t="s">
        <v>256</v>
      </c>
      <c r="I139" s="83">
        <v>1</v>
      </c>
      <c r="J139" s="208">
        <v>0</v>
      </c>
      <c r="K139" s="100">
        <v>0</v>
      </c>
      <c r="L139" s="165">
        <v>9000</v>
      </c>
    </row>
    <row r="140" spans="1:12" s="2" customFormat="1" ht="14.25" customHeight="1" x14ac:dyDescent="0.2">
      <c r="A140" s="166">
        <v>44257</v>
      </c>
      <c r="B140" s="71" t="s">
        <v>257</v>
      </c>
      <c r="C140" s="72" t="s">
        <v>258</v>
      </c>
      <c r="D140" s="72" t="s">
        <v>259</v>
      </c>
      <c r="E140" s="202"/>
      <c r="F140" s="203"/>
      <c r="G140" s="203"/>
      <c r="H140" s="212" t="s">
        <v>175</v>
      </c>
      <c r="I140" s="83">
        <v>1</v>
      </c>
      <c r="J140" s="208">
        <v>0</v>
      </c>
      <c r="K140" s="100">
        <v>0</v>
      </c>
      <c r="L140" s="204">
        <v>6200</v>
      </c>
    </row>
    <row r="141" spans="1:12" s="2" customFormat="1" ht="15" customHeight="1" x14ac:dyDescent="0.2">
      <c r="A141" s="166">
        <v>44257</v>
      </c>
      <c r="B141" s="71" t="s">
        <v>260</v>
      </c>
      <c r="C141" s="72" t="s">
        <v>261</v>
      </c>
      <c r="D141" s="72" t="s">
        <v>262</v>
      </c>
      <c r="E141" s="202"/>
      <c r="F141" s="203"/>
      <c r="G141" s="203"/>
      <c r="H141" s="212" t="s">
        <v>175</v>
      </c>
      <c r="I141" s="83">
        <v>1</v>
      </c>
      <c r="J141" s="208">
        <v>0</v>
      </c>
      <c r="K141" s="100">
        <v>0</v>
      </c>
      <c r="L141" s="204">
        <v>13200</v>
      </c>
    </row>
    <row r="142" spans="1:12" s="2" customFormat="1" ht="15" customHeight="1" x14ac:dyDescent="0.2">
      <c r="A142" s="166">
        <v>44257</v>
      </c>
      <c r="B142" s="71" t="s">
        <v>267</v>
      </c>
      <c r="C142" s="72" t="s">
        <v>268</v>
      </c>
      <c r="D142" s="72"/>
      <c r="E142" s="202"/>
      <c r="F142" s="203"/>
      <c r="G142" s="203"/>
      <c r="H142" s="212" t="s">
        <v>269</v>
      </c>
      <c r="I142" s="83">
        <v>1</v>
      </c>
      <c r="J142" s="208">
        <v>0</v>
      </c>
      <c r="K142" s="100">
        <v>0</v>
      </c>
      <c r="L142" s="204">
        <v>7500</v>
      </c>
    </row>
    <row r="143" spans="1:12" s="2" customFormat="1" ht="15" customHeight="1" x14ac:dyDescent="0.2">
      <c r="A143" s="166">
        <v>44257</v>
      </c>
      <c r="B143" s="71" t="s">
        <v>270</v>
      </c>
      <c r="C143" s="72" t="s">
        <v>271</v>
      </c>
      <c r="D143" s="72"/>
      <c r="E143" s="202"/>
      <c r="F143" s="203"/>
      <c r="G143" s="203"/>
      <c r="H143" s="212" t="s">
        <v>269</v>
      </c>
      <c r="I143" s="83">
        <v>1</v>
      </c>
      <c r="J143" s="208">
        <v>0</v>
      </c>
      <c r="K143" s="100">
        <v>0</v>
      </c>
      <c r="L143" s="204">
        <v>7500</v>
      </c>
    </row>
    <row r="144" spans="1:12" s="2" customFormat="1" ht="15" customHeight="1" x14ac:dyDescent="0.2">
      <c r="A144" s="166">
        <v>44257</v>
      </c>
      <c r="B144" s="71" t="s">
        <v>272</v>
      </c>
      <c r="C144" s="72" t="s">
        <v>273</v>
      </c>
      <c r="D144" s="72"/>
      <c r="E144" s="202"/>
      <c r="F144" s="203"/>
      <c r="G144" s="203"/>
      <c r="H144" s="212" t="s">
        <v>269</v>
      </c>
      <c r="I144" s="83">
        <v>1</v>
      </c>
      <c r="J144" s="75">
        <v>0</v>
      </c>
      <c r="K144" s="100">
        <v>0</v>
      </c>
      <c r="L144" s="165">
        <v>7500</v>
      </c>
    </row>
    <row r="145" spans="1:12" s="2" customFormat="1" ht="15" customHeight="1" x14ac:dyDescent="0.2">
      <c r="A145" s="166">
        <v>44257</v>
      </c>
      <c r="B145" s="71" t="s">
        <v>274</v>
      </c>
      <c r="C145" s="72" t="s">
        <v>275</v>
      </c>
      <c r="D145" s="72"/>
      <c r="E145" s="202"/>
      <c r="F145" s="203"/>
      <c r="G145" s="203"/>
      <c r="H145" s="212" t="s">
        <v>269</v>
      </c>
      <c r="I145" s="83">
        <v>1</v>
      </c>
      <c r="J145" s="208">
        <v>0</v>
      </c>
      <c r="K145" s="100">
        <v>0</v>
      </c>
      <c r="L145" s="204">
        <v>7500</v>
      </c>
    </row>
    <row r="146" spans="1:12" s="2" customFormat="1" ht="15" customHeight="1" x14ac:dyDescent="0.2">
      <c r="A146" s="210">
        <v>44257</v>
      </c>
      <c r="B146" s="211" t="s">
        <v>276</v>
      </c>
      <c r="C146" s="212" t="s">
        <v>277</v>
      </c>
      <c r="D146" s="212"/>
      <c r="E146" s="202"/>
      <c r="F146" s="237"/>
      <c r="G146" s="237"/>
      <c r="H146" s="212" t="s">
        <v>269</v>
      </c>
      <c r="I146" s="81">
        <v>1</v>
      </c>
      <c r="J146" s="238">
        <v>0</v>
      </c>
      <c r="K146" s="239">
        <v>0</v>
      </c>
      <c r="L146" s="165">
        <v>7500</v>
      </c>
    </row>
    <row r="147" spans="1:12" s="2" customFormat="1" ht="15" customHeight="1" x14ac:dyDescent="0.2">
      <c r="A147" s="166">
        <v>44257</v>
      </c>
      <c r="B147" s="71" t="s">
        <v>278</v>
      </c>
      <c r="C147" s="72" t="s">
        <v>279</v>
      </c>
      <c r="D147" s="72"/>
      <c r="E147" s="202"/>
      <c r="F147" s="203"/>
      <c r="G147" s="203"/>
      <c r="H147" s="212" t="s">
        <v>269</v>
      </c>
      <c r="I147" s="83">
        <v>1</v>
      </c>
      <c r="J147" s="208">
        <v>0</v>
      </c>
      <c r="K147" s="100">
        <v>0</v>
      </c>
      <c r="L147" s="165">
        <v>7500</v>
      </c>
    </row>
    <row r="148" spans="1:12" s="2" customFormat="1" ht="15" customHeight="1" x14ac:dyDescent="0.2">
      <c r="A148" s="164">
        <v>44257</v>
      </c>
      <c r="B148" s="78" t="s">
        <v>280</v>
      </c>
      <c r="C148" s="73" t="s">
        <v>281</v>
      </c>
      <c r="D148" s="73"/>
      <c r="E148" s="73"/>
      <c r="F148" s="202"/>
      <c r="G148" s="73"/>
      <c r="H148" s="73" t="s">
        <v>269</v>
      </c>
      <c r="I148" s="81">
        <v>1</v>
      </c>
      <c r="J148" s="240">
        <v>0</v>
      </c>
      <c r="K148" s="118">
        <v>0</v>
      </c>
      <c r="L148" s="165">
        <v>7500</v>
      </c>
    </row>
    <row r="149" spans="1:12" s="2" customFormat="1" ht="15" customHeight="1" x14ac:dyDescent="0.2">
      <c r="A149" s="166">
        <v>44257</v>
      </c>
      <c r="B149" s="71" t="s">
        <v>282</v>
      </c>
      <c r="C149" s="72" t="s">
        <v>283</v>
      </c>
      <c r="D149" s="72"/>
      <c r="E149" s="202"/>
      <c r="F149" s="203"/>
      <c r="G149" s="203"/>
      <c r="H149" s="212" t="s">
        <v>269</v>
      </c>
      <c r="I149" s="83">
        <v>1</v>
      </c>
      <c r="J149" s="208">
        <v>0</v>
      </c>
      <c r="K149" s="100">
        <v>0</v>
      </c>
      <c r="L149" s="204">
        <v>7500</v>
      </c>
    </row>
    <row r="150" spans="1:12" s="2" customFormat="1" ht="15" customHeight="1" x14ac:dyDescent="0.2">
      <c r="A150" s="166">
        <v>44257</v>
      </c>
      <c r="B150" s="71" t="s">
        <v>284</v>
      </c>
      <c r="C150" s="72" t="s">
        <v>285</v>
      </c>
      <c r="D150" s="72"/>
      <c r="E150" s="202"/>
      <c r="F150" s="203"/>
      <c r="G150" s="203"/>
      <c r="H150" s="212" t="s">
        <v>269</v>
      </c>
      <c r="I150" s="83">
        <v>1</v>
      </c>
      <c r="J150" s="208">
        <v>0</v>
      </c>
      <c r="K150" s="100">
        <v>0</v>
      </c>
      <c r="L150" s="204">
        <v>7500</v>
      </c>
    </row>
    <row r="151" spans="1:12" s="2" customFormat="1" ht="15" customHeight="1" x14ac:dyDescent="0.2">
      <c r="A151" s="166">
        <v>44257</v>
      </c>
      <c r="B151" s="71" t="s">
        <v>286</v>
      </c>
      <c r="C151" s="72" t="s">
        <v>287</v>
      </c>
      <c r="D151" s="72"/>
      <c r="E151" s="202"/>
      <c r="F151" s="203"/>
      <c r="G151" s="203"/>
      <c r="H151" s="212" t="s">
        <v>269</v>
      </c>
      <c r="I151" s="83">
        <v>1</v>
      </c>
      <c r="J151" s="208">
        <v>0</v>
      </c>
      <c r="K151" s="100">
        <v>0</v>
      </c>
      <c r="L151" s="204">
        <v>7500</v>
      </c>
    </row>
    <row r="152" spans="1:12" s="2" customFormat="1" ht="15" customHeight="1" x14ac:dyDescent="0.2">
      <c r="A152" s="166">
        <v>44257</v>
      </c>
      <c r="B152" s="71" t="s">
        <v>288</v>
      </c>
      <c r="C152" s="72" t="s">
        <v>289</v>
      </c>
      <c r="D152" s="72"/>
      <c r="E152" s="202"/>
      <c r="F152" s="203"/>
      <c r="G152" s="203"/>
      <c r="H152" s="212" t="s">
        <v>269</v>
      </c>
      <c r="I152" s="83">
        <v>1</v>
      </c>
      <c r="J152" s="208">
        <v>0</v>
      </c>
      <c r="K152" s="100">
        <v>0</v>
      </c>
      <c r="L152" s="204">
        <v>7500</v>
      </c>
    </row>
    <row r="153" spans="1:12" s="2" customFormat="1" ht="15" customHeight="1" x14ac:dyDescent="0.2">
      <c r="A153" s="166">
        <v>44257</v>
      </c>
      <c r="B153" s="71" t="s">
        <v>290</v>
      </c>
      <c r="C153" s="72" t="s">
        <v>291</v>
      </c>
      <c r="D153" s="72"/>
      <c r="E153" s="202"/>
      <c r="F153" s="203"/>
      <c r="G153" s="203"/>
      <c r="H153" s="212" t="s">
        <v>269</v>
      </c>
      <c r="I153" s="83">
        <v>1</v>
      </c>
      <c r="J153" s="208">
        <v>0</v>
      </c>
      <c r="K153" s="100">
        <v>0</v>
      </c>
      <c r="L153" s="204">
        <v>7500</v>
      </c>
    </row>
    <row r="154" spans="1:12" s="2" customFormat="1" ht="15" customHeight="1" x14ac:dyDescent="0.2">
      <c r="A154" s="166">
        <v>44257</v>
      </c>
      <c r="B154" s="71" t="s">
        <v>292</v>
      </c>
      <c r="C154" s="72" t="s">
        <v>293</v>
      </c>
      <c r="D154" s="72"/>
      <c r="E154" s="202"/>
      <c r="F154" s="203"/>
      <c r="G154" s="203"/>
      <c r="H154" s="212" t="s">
        <v>269</v>
      </c>
      <c r="I154" s="83">
        <v>1</v>
      </c>
      <c r="J154" s="208">
        <v>0</v>
      </c>
      <c r="K154" s="100">
        <v>0</v>
      </c>
      <c r="L154" s="204">
        <v>7500</v>
      </c>
    </row>
    <row r="155" spans="1:12" s="2" customFormat="1" ht="15" customHeight="1" x14ac:dyDescent="0.2">
      <c r="A155" s="166">
        <v>44257</v>
      </c>
      <c r="B155" s="71" t="s">
        <v>294</v>
      </c>
      <c r="C155" s="72" t="s">
        <v>295</v>
      </c>
      <c r="D155" s="72"/>
      <c r="E155" s="202"/>
      <c r="F155" s="203"/>
      <c r="G155" s="203"/>
      <c r="H155" s="212" t="s">
        <v>269</v>
      </c>
      <c r="I155" s="83">
        <v>1</v>
      </c>
      <c r="J155" s="208">
        <v>0</v>
      </c>
      <c r="K155" s="100">
        <v>0</v>
      </c>
      <c r="L155" s="204">
        <v>7500</v>
      </c>
    </row>
    <row r="156" spans="1:12" s="2" customFormat="1" ht="15" customHeight="1" x14ac:dyDescent="0.2">
      <c r="A156" s="166">
        <v>44257</v>
      </c>
      <c r="B156" s="71" t="s">
        <v>296</v>
      </c>
      <c r="C156" s="72" t="s">
        <v>297</v>
      </c>
      <c r="D156" s="72"/>
      <c r="E156" s="202"/>
      <c r="F156" s="203"/>
      <c r="G156" s="203"/>
      <c r="H156" s="212" t="s">
        <v>269</v>
      </c>
      <c r="I156" s="83">
        <v>1</v>
      </c>
      <c r="J156" s="208">
        <v>0</v>
      </c>
      <c r="K156" s="100">
        <v>0</v>
      </c>
      <c r="L156" s="204">
        <v>7500</v>
      </c>
    </row>
    <row r="157" spans="1:12" s="2" customFormat="1" ht="15" customHeight="1" x14ac:dyDescent="0.2">
      <c r="A157" s="166">
        <v>44258</v>
      </c>
      <c r="B157" s="71" t="s">
        <v>162</v>
      </c>
      <c r="C157" s="72" t="s">
        <v>163</v>
      </c>
      <c r="D157" s="72" t="s">
        <v>164</v>
      </c>
      <c r="E157" s="202"/>
      <c r="F157" s="203"/>
      <c r="G157" s="203"/>
      <c r="H157" s="212" t="s">
        <v>165</v>
      </c>
      <c r="I157" s="83">
        <v>1</v>
      </c>
      <c r="J157" s="208">
        <v>0</v>
      </c>
      <c r="K157" s="100">
        <v>0</v>
      </c>
      <c r="L157" s="204">
        <v>10500</v>
      </c>
    </row>
    <row r="158" spans="1:12" s="2" customFormat="1" ht="15" customHeight="1" x14ac:dyDescent="0.2">
      <c r="A158" s="166">
        <v>44258</v>
      </c>
      <c r="B158" s="71" t="s">
        <v>166</v>
      </c>
      <c r="C158" s="72" t="s">
        <v>167</v>
      </c>
      <c r="D158" s="72" t="s">
        <v>168</v>
      </c>
      <c r="E158" s="202"/>
      <c r="F158" s="203"/>
      <c r="G158" s="203"/>
      <c r="H158" s="212" t="s">
        <v>152</v>
      </c>
      <c r="I158" s="83">
        <v>1</v>
      </c>
      <c r="J158" s="208">
        <v>0</v>
      </c>
      <c r="K158" s="100">
        <v>0</v>
      </c>
      <c r="L158" s="204">
        <v>3744</v>
      </c>
    </row>
    <row r="159" spans="1:12" s="2" customFormat="1" ht="15" customHeight="1" x14ac:dyDescent="0.2">
      <c r="A159" s="166">
        <v>44258</v>
      </c>
      <c r="B159" s="71" t="s">
        <v>298</v>
      </c>
      <c r="C159" s="72" t="s">
        <v>299</v>
      </c>
      <c r="D159" s="72"/>
      <c r="E159" s="202"/>
      <c r="F159" s="203"/>
      <c r="G159" s="203"/>
      <c r="H159" s="212" t="s">
        <v>269</v>
      </c>
      <c r="I159" s="83">
        <v>1</v>
      </c>
      <c r="J159" s="208">
        <v>0</v>
      </c>
      <c r="K159" s="100">
        <v>0</v>
      </c>
      <c r="L159" s="204">
        <v>7500</v>
      </c>
    </row>
    <row r="160" spans="1:12" s="2" customFormat="1" ht="15" customHeight="1" x14ac:dyDescent="0.2">
      <c r="A160" s="166">
        <v>44258</v>
      </c>
      <c r="B160" s="71" t="s">
        <v>300</v>
      </c>
      <c r="C160" s="72" t="s">
        <v>301</v>
      </c>
      <c r="D160" s="72"/>
      <c r="E160" s="202"/>
      <c r="F160" s="203"/>
      <c r="G160" s="203"/>
      <c r="H160" s="212" t="s">
        <v>269</v>
      </c>
      <c r="I160" s="83">
        <v>1</v>
      </c>
      <c r="J160" s="208">
        <v>0</v>
      </c>
      <c r="K160" s="100">
        <v>0</v>
      </c>
      <c r="L160" s="204">
        <v>7500</v>
      </c>
    </row>
    <row r="161" spans="1:12" s="2" customFormat="1" ht="15" customHeight="1" x14ac:dyDescent="0.2">
      <c r="A161" s="166">
        <v>44258</v>
      </c>
      <c r="B161" s="71" t="s">
        <v>302</v>
      </c>
      <c r="C161" s="72" t="s">
        <v>303</v>
      </c>
      <c r="D161" s="72"/>
      <c r="E161" s="202"/>
      <c r="F161" s="203"/>
      <c r="G161" s="203"/>
      <c r="H161" s="212" t="s">
        <v>269</v>
      </c>
      <c r="I161" s="83">
        <v>1</v>
      </c>
      <c r="J161" s="208">
        <v>0</v>
      </c>
      <c r="K161" s="100">
        <v>0</v>
      </c>
      <c r="L161" s="204">
        <v>7500</v>
      </c>
    </row>
    <row r="162" spans="1:12" s="2" customFormat="1" ht="15" customHeight="1" x14ac:dyDescent="0.2">
      <c r="A162" s="166">
        <v>44258</v>
      </c>
      <c r="B162" s="71" t="s">
        <v>304</v>
      </c>
      <c r="C162" s="72" t="s">
        <v>305</v>
      </c>
      <c r="D162" s="72"/>
      <c r="E162" s="202"/>
      <c r="F162" s="203"/>
      <c r="G162" s="203"/>
      <c r="H162" s="212" t="s">
        <v>269</v>
      </c>
      <c r="I162" s="83">
        <v>1</v>
      </c>
      <c r="J162" s="208">
        <v>0</v>
      </c>
      <c r="K162" s="100">
        <v>0</v>
      </c>
      <c r="L162" s="204">
        <v>7500</v>
      </c>
    </row>
    <row r="163" spans="1:12" s="2" customFormat="1" ht="15" customHeight="1" x14ac:dyDescent="0.2">
      <c r="A163" s="166">
        <v>44258</v>
      </c>
      <c r="B163" s="71" t="s">
        <v>306</v>
      </c>
      <c r="C163" s="72" t="s">
        <v>307</v>
      </c>
      <c r="D163" s="72"/>
      <c r="E163" s="202"/>
      <c r="F163" s="203"/>
      <c r="G163" s="203"/>
      <c r="H163" s="212" t="s">
        <v>269</v>
      </c>
      <c r="I163" s="83">
        <v>1</v>
      </c>
      <c r="J163" s="208">
        <v>0</v>
      </c>
      <c r="K163" s="100">
        <v>0</v>
      </c>
      <c r="L163" s="204">
        <v>7500</v>
      </c>
    </row>
    <row r="164" spans="1:12" s="2" customFormat="1" ht="15" customHeight="1" x14ac:dyDescent="0.2">
      <c r="A164" s="166">
        <v>44258</v>
      </c>
      <c r="B164" s="71" t="s">
        <v>308</v>
      </c>
      <c r="C164" s="72" t="s">
        <v>309</v>
      </c>
      <c r="D164" s="72"/>
      <c r="E164" s="202"/>
      <c r="F164" s="203"/>
      <c r="G164" s="203"/>
      <c r="H164" s="212" t="s">
        <v>269</v>
      </c>
      <c r="I164" s="83">
        <v>1</v>
      </c>
      <c r="J164" s="208">
        <v>0</v>
      </c>
      <c r="K164" s="100">
        <v>0</v>
      </c>
      <c r="L164" s="204">
        <v>7500</v>
      </c>
    </row>
    <row r="165" spans="1:12" s="2" customFormat="1" ht="15" customHeight="1" x14ac:dyDescent="0.2">
      <c r="A165" s="166">
        <v>44258</v>
      </c>
      <c r="B165" s="71" t="s">
        <v>310</v>
      </c>
      <c r="C165" s="72" t="s">
        <v>311</v>
      </c>
      <c r="D165" s="72"/>
      <c r="E165" s="202"/>
      <c r="F165" s="203"/>
      <c r="G165" s="203"/>
      <c r="H165" s="212" t="s">
        <v>269</v>
      </c>
      <c r="I165" s="83">
        <v>1</v>
      </c>
      <c r="J165" s="208">
        <v>0</v>
      </c>
      <c r="K165" s="100">
        <v>0</v>
      </c>
      <c r="L165" s="204">
        <v>7500</v>
      </c>
    </row>
    <row r="166" spans="1:12" s="2" customFormat="1" ht="15" customHeight="1" x14ac:dyDescent="0.2">
      <c r="A166" s="166">
        <v>44258</v>
      </c>
      <c r="B166" s="71" t="s">
        <v>312</v>
      </c>
      <c r="C166" s="72" t="s">
        <v>313</v>
      </c>
      <c r="D166" s="72"/>
      <c r="E166" s="202"/>
      <c r="F166" s="203"/>
      <c r="G166" s="203"/>
      <c r="H166" s="212" t="s">
        <v>269</v>
      </c>
      <c r="I166" s="83">
        <v>1</v>
      </c>
      <c r="J166" s="208">
        <v>0</v>
      </c>
      <c r="K166" s="100">
        <v>0</v>
      </c>
      <c r="L166" s="204">
        <v>7500</v>
      </c>
    </row>
    <row r="167" spans="1:12" s="2" customFormat="1" ht="15" customHeight="1" x14ac:dyDescent="0.2">
      <c r="A167" s="166">
        <v>44258</v>
      </c>
      <c r="B167" s="71" t="s">
        <v>314</v>
      </c>
      <c r="C167" s="72" t="s">
        <v>315</v>
      </c>
      <c r="D167" s="72"/>
      <c r="E167" s="202"/>
      <c r="F167" s="203"/>
      <c r="G167" s="203"/>
      <c r="H167" s="212" t="s">
        <v>269</v>
      </c>
      <c r="I167" s="83">
        <v>1</v>
      </c>
      <c r="J167" s="208">
        <v>0</v>
      </c>
      <c r="K167" s="100">
        <v>0</v>
      </c>
      <c r="L167" s="204">
        <v>7500</v>
      </c>
    </row>
    <row r="168" spans="1:12" s="2" customFormat="1" ht="15" customHeight="1" x14ac:dyDescent="0.2">
      <c r="A168" s="210">
        <v>44258</v>
      </c>
      <c r="B168" s="211" t="s">
        <v>316</v>
      </c>
      <c r="C168" s="212" t="s">
        <v>317</v>
      </c>
      <c r="D168" s="212"/>
      <c r="E168" s="202"/>
      <c r="F168" s="237"/>
      <c r="G168" s="237"/>
      <c r="H168" s="212" t="s">
        <v>269</v>
      </c>
      <c r="I168" s="81">
        <v>1</v>
      </c>
      <c r="J168" s="238">
        <v>0</v>
      </c>
      <c r="K168" s="239">
        <v>0</v>
      </c>
      <c r="L168" s="165">
        <v>7500</v>
      </c>
    </row>
    <row r="169" spans="1:12" s="2" customFormat="1" ht="15" customHeight="1" x14ac:dyDescent="0.2">
      <c r="A169" s="166">
        <v>44258</v>
      </c>
      <c r="B169" s="71" t="s">
        <v>318</v>
      </c>
      <c r="C169" s="72" t="s">
        <v>319</v>
      </c>
      <c r="D169" s="72"/>
      <c r="E169" s="202"/>
      <c r="F169" s="203"/>
      <c r="G169" s="203"/>
      <c r="H169" s="212" t="s">
        <v>269</v>
      </c>
      <c r="I169" s="83">
        <v>1</v>
      </c>
      <c r="J169" s="208">
        <v>0</v>
      </c>
      <c r="K169" s="100">
        <v>0</v>
      </c>
      <c r="L169" s="204">
        <v>7500</v>
      </c>
    </row>
    <row r="170" spans="1:12" s="2" customFormat="1" ht="15" customHeight="1" x14ac:dyDescent="0.2">
      <c r="A170" s="166">
        <v>44258</v>
      </c>
      <c r="B170" s="71" t="s">
        <v>320</v>
      </c>
      <c r="C170" s="72" t="s">
        <v>321</v>
      </c>
      <c r="D170" s="72"/>
      <c r="E170" s="202"/>
      <c r="F170" s="203"/>
      <c r="G170" s="203"/>
      <c r="H170" s="212" t="s">
        <v>269</v>
      </c>
      <c r="I170" s="83">
        <v>1</v>
      </c>
      <c r="J170" s="208">
        <v>0</v>
      </c>
      <c r="K170" s="100">
        <v>0</v>
      </c>
      <c r="L170" s="204">
        <v>7500</v>
      </c>
    </row>
    <row r="171" spans="1:12" s="2" customFormat="1" ht="15" customHeight="1" x14ac:dyDescent="0.2">
      <c r="A171" s="166">
        <v>44258</v>
      </c>
      <c r="B171" s="71" t="s">
        <v>322</v>
      </c>
      <c r="C171" s="72" t="s">
        <v>323</v>
      </c>
      <c r="D171" s="72"/>
      <c r="E171" s="202"/>
      <c r="F171" s="203"/>
      <c r="G171" s="203"/>
      <c r="H171" s="212" t="s">
        <v>269</v>
      </c>
      <c r="I171" s="83">
        <v>1</v>
      </c>
      <c r="J171" s="208">
        <v>0</v>
      </c>
      <c r="K171" s="100">
        <v>0</v>
      </c>
      <c r="L171" s="204">
        <v>7500</v>
      </c>
    </row>
    <row r="172" spans="1:12" s="2" customFormat="1" ht="15" customHeight="1" x14ac:dyDescent="0.2">
      <c r="A172" s="166">
        <v>44258</v>
      </c>
      <c r="B172" s="71" t="s">
        <v>324</v>
      </c>
      <c r="C172" s="72" t="s">
        <v>325</v>
      </c>
      <c r="D172" s="72"/>
      <c r="E172" s="202"/>
      <c r="F172" s="203"/>
      <c r="G172" s="203"/>
      <c r="H172" s="212" t="s">
        <v>269</v>
      </c>
      <c r="I172" s="83">
        <v>1</v>
      </c>
      <c r="J172" s="208">
        <v>0</v>
      </c>
      <c r="K172" s="100">
        <v>0</v>
      </c>
      <c r="L172" s="204">
        <v>7500</v>
      </c>
    </row>
    <row r="173" spans="1:12" s="2" customFormat="1" ht="15" customHeight="1" x14ac:dyDescent="0.2">
      <c r="A173" s="166">
        <v>44258</v>
      </c>
      <c r="B173" s="71" t="s">
        <v>326</v>
      </c>
      <c r="C173" s="72" t="s">
        <v>327</v>
      </c>
      <c r="D173" s="72"/>
      <c r="E173" s="202"/>
      <c r="F173" s="203"/>
      <c r="G173" s="203"/>
      <c r="H173" s="212" t="s">
        <v>269</v>
      </c>
      <c r="I173" s="83">
        <v>1</v>
      </c>
      <c r="J173" s="208">
        <v>0</v>
      </c>
      <c r="K173" s="100">
        <v>0</v>
      </c>
      <c r="L173" s="204">
        <v>7500</v>
      </c>
    </row>
    <row r="174" spans="1:12" s="2" customFormat="1" ht="15" customHeight="1" x14ac:dyDescent="0.2">
      <c r="A174" s="166">
        <v>44258</v>
      </c>
      <c r="B174" s="71" t="s">
        <v>328</v>
      </c>
      <c r="C174" s="72" t="s">
        <v>329</v>
      </c>
      <c r="D174" s="72"/>
      <c r="E174" s="202"/>
      <c r="F174" s="203"/>
      <c r="G174" s="203"/>
      <c r="H174" s="212" t="s">
        <v>269</v>
      </c>
      <c r="I174" s="83">
        <v>1</v>
      </c>
      <c r="J174" s="208">
        <v>0</v>
      </c>
      <c r="K174" s="100">
        <v>0</v>
      </c>
      <c r="L174" s="204">
        <v>7500</v>
      </c>
    </row>
    <row r="175" spans="1:12" s="2" customFormat="1" ht="15" customHeight="1" x14ac:dyDescent="0.2">
      <c r="A175" s="166">
        <v>44258</v>
      </c>
      <c r="B175" s="71" t="s">
        <v>330</v>
      </c>
      <c r="C175" s="72" t="s">
        <v>331</v>
      </c>
      <c r="D175" s="72"/>
      <c r="E175" s="202"/>
      <c r="F175" s="203"/>
      <c r="G175" s="203"/>
      <c r="H175" s="212" t="s">
        <v>269</v>
      </c>
      <c r="I175" s="83">
        <v>1</v>
      </c>
      <c r="J175" s="208">
        <v>0</v>
      </c>
      <c r="K175" s="100">
        <v>0</v>
      </c>
      <c r="L175" s="204">
        <v>7500</v>
      </c>
    </row>
    <row r="176" spans="1:12" s="2" customFormat="1" ht="15" customHeight="1" x14ac:dyDescent="0.2">
      <c r="A176" s="166">
        <v>44258</v>
      </c>
      <c r="B176" s="71" t="s">
        <v>332</v>
      </c>
      <c r="C176" s="72" t="s">
        <v>333</v>
      </c>
      <c r="D176" s="72"/>
      <c r="E176" s="202"/>
      <c r="F176" s="203"/>
      <c r="G176" s="203"/>
      <c r="H176" s="212" t="s">
        <v>269</v>
      </c>
      <c r="I176" s="83">
        <v>1</v>
      </c>
      <c r="J176" s="208">
        <v>0</v>
      </c>
      <c r="K176" s="100">
        <v>0</v>
      </c>
      <c r="L176" s="204">
        <v>7500</v>
      </c>
    </row>
    <row r="177" spans="1:12" s="2" customFormat="1" ht="15" customHeight="1" x14ac:dyDescent="0.2">
      <c r="A177" s="166">
        <v>44258</v>
      </c>
      <c r="B177" s="71" t="s">
        <v>334</v>
      </c>
      <c r="C177" s="72" t="s">
        <v>335</v>
      </c>
      <c r="D177" s="72"/>
      <c r="E177" s="202"/>
      <c r="F177" s="203"/>
      <c r="G177" s="203"/>
      <c r="H177" s="212" t="s">
        <v>269</v>
      </c>
      <c r="I177" s="83">
        <v>1</v>
      </c>
      <c r="J177" s="208">
        <v>0</v>
      </c>
      <c r="K177" s="100">
        <v>0</v>
      </c>
      <c r="L177" s="204">
        <v>7500</v>
      </c>
    </row>
    <row r="178" spans="1:12" s="2" customFormat="1" ht="15" customHeight="1" x14ac:dyDescent="0.2">
      <c r="A178" s="319">
        <v>44259</v>
      </c>
      <c r="B178" s="71" t="s">
        <v>159</v>
      </c>
      <c r="C178" s="72" t="s">
        <v>160</v>
      </c>
      <c r="D178" s="72"/>
      <c r="E178" s="202"/>
      <c r="F178" s="203"/>
      <c r="G178" s="203"/>
      <c r="H178" s="212" t="s">
        <v>161</v>
      </c>
      <c r="I178" s="83">
        <v>1</v>
      </c>
      <c r="J178" s="75">
        <v>0</v>
      </c>
      <c r="K178" s="100">
        <v>0</v>
      </c>
      <c r="L178" s="165">
        <v>950</v>
      </c>
    </row>
    <row r="179" spans="1:12" s="2" customFormat="1" ht="15" customHeight="1" x14ac:dyDescent="0.2">
      <c r="A179" s="166">
        <v>44260</v>
      </c>
      <c r="B179" s="71" t="s">
        <v>336</v>
      </c>
      <c r="C179" s="72" t="s">
        <v>337</v>
      </c>
      <c r="D179" s="72"/>
      <c r="E179" s="202"/>
      <c r="F179" s="203"/>
      <c r="G179" s="203"/>
      <c r="H179" s="212" t="s">
        <v>126</v>
      </c>
      <c r="I179" s="83">
        <v>1</v>
      </c>
      <c r="J179" s="208">
        <v>1536</v>
      </c>
      <c r="K179" s="100">
        <v>425</v>
      </c>
      <c r="L179" s="204">
        <v>0</v>
      </c>
    </row>
    <row r="180" spans="1:12" s="2" customFormat="1" ht="15" customHeight="1" x14ac:dyDescent="0.2">
      <c r="A180" s="166">
        <v>44260</v>
      </c>
      <c r="B180" s="71" t="s">
        <v>370</v>
      </c>
      <c r="C180" s="72" t="s">
        <v>371</v>
      </c>
      <c r="D180" s="72" t="s">
        <v>372</v>
      </c>
      <c r="E180" s="202"/>
      <c r="F180" s="203"/>
      <c r="G180" s="203"/>
      <c r="H180" s="212" t="s">
        <v>373</v>
      </c>
      <c r="I180" s="83">
        <v>1</v>
      </c>
      <c r="J180" s="208">
        <v>0</v>
      </c>
      <c r="K180" s="100">
        <v>0</v>
      </c>
      <c r="L180" s="204">
        <v>100000</v>
      </c>
    </row>
    <row r="181" spans="1:12" s="2" customFormat="1" ht="15" customHeight="1" x14ac:dyDescent="0.2">
      <c r="A181" s="166">
        <v>44260</v>
      </c>
      <c r="B181" s="71" t="s">
        <v>374</v>
      </c>
      <c r="C181" s="72" t="s">
        <v>375</v>
      </c>
      <c r="D181" s="72" t="s">
        <v>376</v>
      </c>
      <c r="E181" s="202"/>
      <c r="F181" s="203"/>
      <c r="G181" s="203"/>
      <c r="H181" s="212" t="s">
        <v>256</v>
      </c>
      <c r="I181" s="83">
        <v>1</v>
      </c>
      <c r="J181" s="208">
        <v>0</v>
      </c>
      <c r="K181" s="100">
        <v>0</v>
      </c>
      <c r="L181" s="204">
        <v>8000</v>
      </c>
    </row>
    <row r="182" spans="1:12" s="2" customFormat="1" ht="15" customHeight="1" x14ac:dyDescent="0.2">
      <c r="A182" s="166">
        <v>44260</v>
      </c>
      <c r="B182" s="71" t="s">
        <v>377</v>
      </c>
      <c r="C182" s="72" t="s">
        <v>378</v>
      </c>
      <c r="D182" s="72" t="s">
        <v>379</v>
      </c>
      <c r="E182" s="202"/>
      <c r="F182" s="203"/>
      <c r="G182" s="203"/>
      <c r="H182" s="212" t="s">
        <v>256</v>
      </c>
      <c r="I182" s="83">
        <v>1</v>
      </c>
      <c r="J182" s="208">
        <v>0</v>
      </c>
      <c r="K182" s="100">
        <v>0</v>
      </c>
      <c r="L182" s="204">
        <v>8800</v>
      </c>
    </row>
    <row r="183" spans="1:12" s="2" customFormat="1" ht="15" customHeight="1" x14ac:dyDescent="0.2">
      <c r="A183" s="166">
        <v>44263</v>
      </c>
      <c r="B183" s="71" t="s">
        <v>380</v>
      </c>
      <c r="C183" s="72" t="s">
        <v>381</v>
      </c>
      <c r="D183" s="72" t="s">
        <v>369</v>
      </c>
      <c r="E183" s="202"/>
      <c r="F183" s="203"/>
      <c r="G183" s="203"/>
      <c r="H183" s="212" t="s">
        <v>382</v>
      </c>
      <c r="I183" s="83">
        <v>1</v>
      </c>
      <c r="J183" s="208">
        <v>0</v>
      </c>
      <c r="K183" s="100">
        <v>0</v>
      </c>
      <c r="L183" s="204">
        <v>22500</v>
      </c>
    </row>
    <row r="184" spans="1:12" s="2" customFormat="1" ht="15" customHeight="1" x14ac:dyDescent="0.2">
      <c r="A184" s="166">
        <v>44263</v>
      </c>
      <c r="B184" s="71" t="s">
        <v>404</v>
      </c>
      <c r="C184" s="72" t="s">
        <v>405</v>
      </c>
      <c r="D184" s="72" t="s">
        <v>171</v>
      </c>
      <c r="E184" s="202"/>
      <c r="F184" s="203"/>
      <c r="G184" s="203"/>
      <c r="H184" s="212" t="s">
        <v>172</v>
      </c>
      <c r="I184" s="83">
        <v>1</v>
      </c>
      <c r="J184" s="208">
        <v>2072</v>
      </c>
      <c r="K184" s="100">
        <v>552</v>
      </c>
      <c r="L184" s="204">
        <v>10158</v>
      </c>
    </row>
    <row r="185" spans="1:12" s="2" customFormat="1" ht="15" customHeight="1" x14ac:dyDescent="0.2">
      <c r="A185" s="166">
        <v>44263</v>
      </c>
      <c r="B185" s="71" t="s">
        <v>406</v>
      </c>
      <c r="C185" s="72" t="s">
        <v>407</v>
      </c>
      <c r="D185" s="72" t="s">
        <v>408</v>
      </c>
      <c r="E185" s="202"/>
      <c r="F185" s="203"/>
      <c r="G185" s="203"/>
      <c r="H185" s="212" t="s">
        <v>409</v>
      </c>
      <c r="I185" s="83">
        <v>1</v>
      </c>
      <c r="J185" s="208">
        <v>1835</v>
      </c>
      <c r="K185" s="100">
        <v>492</v>
      </c>
      <c r="L185" s="204">
        <v>1500</v>
      </c>
    </row>
    <row r="186" spans="1:12" s="2" customFormat="1" ht="15" customHeight="1" x14ac:dyDescent="0.2">
      <c r="A186" s="166">
        <v>44264</v>
      </c>
      <c r="B186" s="71" t="s">
        <v>397</v>
      </c>
      <c r="C186" s="72" t="s">
        <v>398</v>
      </c>
      <c r="D186" s="72" t="s">
        <v>80</v>
      </c>
      <c r="E186" s="202"/>
      <c r="F186" s="203"/>
      <c r="G186" s="203"/>
      <c r="H186" s="212" t="s">
        <v>399</v>
      </c>
      <c r="I186" s="83">
        <v>1</v>
      </c>
      <c r="J186" s="208">
        <v>0</v>
      </c>
      <c r="K186" s="100">
        <v>0</v>
      </c>
      <c r="L186" s="204">
        <v>1300</v>
      </c>
    </row>
    <row r="187" spans="1:12" s="2" customFormat="1" ht="15" customHeight="1" x14ac:dyDescent="0.2">
      <c r="A187" s="166">
        <v>44264</v>
      </c>
      <c r="B187" s="71" t="s">
        <v>400</v>
      </c>
      <c r="C187" s="72" t="s">
        <v>401</v>
      </c>
      <c r="D187" s="72" t="s">
        <v>402</v>
      </c>
      <c r="E187" s="202"/>
      <c r="F187" s="203"/>
      <c r="G187" s="203"/>
      <c r="H187" s="212" t="s">
        <v>403</v>
      </c>
      <c r="I187" s="83">
        <v>1</v>
      </c>
      <c r="J187" s="208">
        <v>0</v>
      </c>
      <c r="K187" s="100">
        <v>0</v>
      </c>
      <c r="L187" s="204">
        <v>8000</v>
      </c>
    </row>
    <row r="188" spans="1:12" s="2" customFormat="1" ht="15" customHeight="1" x14ac:dyDescent="0.2">
      <c r="A188" s="166">
        <v>44264</v>
      </c>
      <c r="B188" s="71" t="s">
        <v>414</v>
      </c>
      <c r="C188" s="72" t="s">
        <v>415</v>
      </c>
      <c r="D188" s="72" t="s">
        <v>416</v>
      </c>
      <c r="E188" s="202"/>
      <c r="F188" s="203"/>
      <c r="G188" s="203"/>
      <c r="H188" s="212" t="s">
        <v>417</v>
      </c>
      <c r="I188" s="83">
        <v>1</v>
      </c>
      <c r="J188" s="208">
        <v>1336</v>
      </c>
      <c r="K188" s="100">
        <v>308</v>
      </c>
      <c r="L188" s="204">
        <v>40000</v>
      </c>
    </row>
    <row r="189" spans="1:12" s="2" customFormat="1" ht="15" customHeight="1" x14ac:dyDescent="0.2">
      <c r="A189" s="166">
        <v>44265</v>
      </c>
      <c r="B189" s="71" t="s">
        <v>393</v>
      </c>
      <c r="C189" s="72" t="s">
        <v>394</v>
      </c>
      <c r="D189" s="72" t="s">
        <v>395</v>
      </c>
      <c r="E189" s="202"/>
      <c r="F189" s="203"/>
      <c r="G189" s="203"/>
      <c r="H189" s="212" t="s">
        <v>396</v>
      </c>
      <c r="I189" s="83">
        <v>1</v>
      </c>
      <c r="J189" s="208">
        <v>1100</v>
      </c>
      <c r="K189" s="100">
        <v>75</v>
      </c>
      <c r="L189" s="204">
        <v>700</v>
      </c>
    </row>
    <row r="190" spans="1:12" s="2" customFormat="1" ht="15" customHeight="1" x14ac:dyDescent="0.2">
      <c r="A190" s="166">
        <v>44266</v>
      </c>
      <c r="B190" s="71" t="s">
        <v>383</v>
      </c>
      <c r="C190" s="72" t="s">
        <v>384</v>
      </c>
      <c r="D190" s="72" t="s">
        <v>385</v>
      </c>
      <c r="E190" s="202"/>
      <c r="F190" s="203"/>
      <c r="G190" s="203"/>
      <c r="H190" s="212" t="s">
        <v>386</v>
      </c>
      <c r="I190" s="83">
        <v>1</v>
      </c>
      <c r="J190" s="208">
        <v>0</v>
      </c>
      <c r="K190" s="100">
        <v>0</v>
      </c>
      <c r="L190" s="204">
        <v>3000</v>
      </c>
    </row>
    <row r="191" spans="1:12" s="2" customFormat="1" ht="15" customHeight="1" x14ac:dyDescent="0.2">
      <c r="A191" s="166">
        <v>44266</v>
      </c>
      <c r="B191" s="71" t="s">
        <v>387</v>
      </c>
      <c r="C191" s="72" t="s">
        <v>388</v>
      </c>
      <c r="D191" s="72" t="s">
        <v>171</v>
      </c>
      <c r="E191" s="202"/>
      <c r="F191" s="203"/>
      <c r="G191" s="203"/>
      <c r="H191" s="212" t="s">
        <v>256</v>
      </c>
      <c r="I191" s="83">
        <v>1</v>
      </c>
      <c r="J191" s="208">
        <v>0</v>
      </c>
      <c r="K191" s="100">
        <v>0</v>
      </c>
      <c r="L191" s="204">
        <v>5000</v>
      </c>
    </row>
    <row r="192" spans="1:12" s="2" customFormat="1" ht="15" customHeight="1" x14ac:dyDescent="0.2">
      <c r="A192" s="166">
        <v>44266</v>
      </c>
      <c r="B192" s="71" t="s">
        <v>389</v>
      </c>
      <c r="C192" s="72" t="s">
        <v>390</v>
      </c>
      <c r="D192" s="72" t="s">
        <v>391</v>
      </c>
      <c r="E192" s="202"/>
      <c r="F192" s="203"/>
      <c r="G192" s="203"/>
      <c r="H192" s="212" t="s">
        <v>392</v>
      </c>
      <c r="I192" s="83">
        <v>1</v>
      </c>
      <c r="J192" s="208">
        <v>168</v>
      </c>
      <c r="K192" s="100">
        <v>0</v>
      </c>
      <c r="L192" s="204">
        <v>16000</v>
      </c>
    </row>
    <row r="193" spans="1:12" s="2" customFormat="1" ht="15" customHeight="1" x14ac:dyDescent="0.2">
      <c r="A193" s="166">
        <v>44266</v>
      </c>
      <c r="B193" s="71" t="s">
        <v>410</v>
      </c>
      <c r="C193" s="72" t="s">
        <v>411</v>
      </c>
      <c r="D193" s="72" t="s">
        <v>412</v>
      </c>
      <c r="E193" s="202"/>
      <c r="F193" s="203"/>
      <c r="G193" s="203"/>
      <c r="H193" s="212" t="s">
        <v>413</v>
      </c>
      <c r="I193" s="83">
        <v>1</v>
      </c>
      <c r="J193" s="208">
        <v>0</v>
      </c>
      <c r="K193" s="100">
        <v>0</v>
      </c>
      <c r="L193" s="204">
        <v>70000</v>
      </c>
    </row>
    <row r="194" spans="1:12" s="2" customFormat="1" ht="15" customHeight="1" x14ac:dyDescent="0.2">
      <c r="A194" s="166">
        <v>44267</v>
      </c>
      <c r="B194" s="71" t="s">
        <v>338</v>
      </c>
      <c r="C194" s="72" t="s">
        <v>339</v>
      </c>
      <c r="D194" s="72" t="s">
        <v>340</v>
      </c>
      <c r="E194" s="202"/>
      <c r="F194" s="203"/>
      <c r="G194" s="203"/>
      <c r="H194" s="212" t="s">
        <v>341</v>
      </c>
      <c r="I194" s="83">
        <v>1</v>
      </c>
      <c r="J194" s="208">
        <v>0</v>
      </c>
      <c r="K194" s="100">
        <v>0</v>
      </c>
      <c r="L194" s="204">
        <v>5000</v>
      </c>
    </row>
    <row r="195" spans="1:12" s="2" customFormat="1" ht="15" customHeight="1" x14ac:dyDescent="0.2">
      <c r="A195" s="166">
        <v>44270</v>
      </c>
      <c r="B195" s="71" t="s">
        <v>342</v>
      </c>
      <c r="C195" s="72" t="s">
        <v>343</v>
      </c>
      <c r="D195" s="72" t="s">
        <v>259</v>
      </c>
      <c r="E195" s="202"/>
      <c r="F195" s="203"/>
      <c r="G195" s="203"/>
      <c r="H195" s="212" t="s">
        <v>175</v>
      </c>
      <c r="I195" s="83">
        <v>1</v>
      </c>
      <c r="J195" s="208">
        <v>0</v>
      </c>
      <c r="K195" s="100">
        <v>0</v>
      </c>
      <c r="L195" s="204">
        <v>8800</v>
      </c>
    </row>
    <row r="196" spans="1:12" s="2" customFormat="1" ht="15" customHeight="1" x14ac:dyDescent="0.2">
      <c r="A196" s="166">
        <v>44270</v>
      </c>
      <c r="B196" s="71" t="s">
        <v>344</v>
      </c>
      <c r="C196" s="72" t="s">
        <v>345</v>
      </c>
      <c r="D196" s="72" t="s">
        <v>346</v>
      </c>
      <c r="E196" s="202"/>
      <c r="F196" s="203"/>
      <c r="G196" s="203"/>
      <c r="H196" s="212" t="s">
        <v>256</v>
      </c>
      <c r="I196" s="83">
        <v>1</v>
      </c>
      <c r="J196" s="208">
        <v>0</v>
      </c>
      <c r="K196" s="100">
        <v>0</v>
      </c>
      <c r="L196" s="204">
        <v>8000</v>
      </c>
    </row>
    <row r="197" spans="1:12" s="2" customFormat="1" ht="15" customHeight="1" x14ac:dyDescent="0.2">
      <c r="A197" s="166">
        <v>44270</v>
      </c>
      <c r="B197" s="71" t="s">
        <v>347</v>
      </c>
      <c r="C197" s="72" t="s">
        <v>348</v>
      </c>
      <c r="D197" s="72" t="s">
        <v>259</v>
      </c>
      <c r="E197" s="202"/>
      <c r="F197" s="203"/>
      <c r="G197" s="203"/>
      <c r="H197" s="212" t="s">
        <v>349</v>
      </c>
      <c r="I197" s="83">
        <v>1</v>
      </c>
      <c r="J197" s="208">
        <v>0</v>
      </c>
      <c r="K197" s="100">
        <v>0</v>
      </c>
      <c r="L197" s="204">
        <v>11191</v>
      </c>
    </row>
    <row r="198" spans="1:12" s="2" customFormat="1" ht="15" customHeight="1" x14ac:dyDescent="0.2">
      <c r="A198" s="166">
        <v>44271</v>
      </c>
      <c r="B198" s="71" t="s">
        <v>350</v>
      </c>
      <c r="C198" s="72" t="s">
        <v>351</v>
      </c>
      <c r="D198" s="72" t="s">
        <v>352</v>
      </c>
      <c r="E198" s="202"/>
      <c r="F198" s="203"/>
      <c r="G198" s="203"/>
      <c r="H198" s="212" t="s">
        <v>353</v>
      </c>
      <c r="I198" s="83">
        <v>1</v>
      </c>
      <c r="J198" s="208">
        <v>0</v>
      </c>
      <c r="K198" s="100">
        <v>0</v>
      </c>
      <c r="L198" s="204">
        <v>1803</v>
      </c>
    </row>
    <row r="199" spans="1:12" s="2" customFormat="1" ht="15" customHeight="1" x14ac:dyDescent="0.2">
      <c r="A199" s="166">
        <v>44271</v>
      </c>
      <c r="B199" s="71" t="s">
        <v>354</v>
      </c>
      <c r="C199" s="72" t="s">
        <v>355</v>
      </c>
      <c r="D199" s="72" t="s">
        <v>259</v>
      </c>
      <c r="E199" s="202"/>
      <c r="F199" s="203"/>
      <c r="G199" s="203"/>
      <c r="H199" s="212" t="s">
        <v>175</v>
      </c>
      <c r="I199" s="83">
        <v>1</v>
      </c>
      <c r="J199" s="208">
        <v>0</v>
      </c>
      <c r="K199" s="100">
        <v>0</v>
      </c>
      <c r="L199" s="204">
        <v>9100</v>
      </c>
    </row>
    <row r="200" spans="1:12" s="2" customFormat="1" ht="15" customHeight="1" x14ac:dyDescent="0.2">
      <c r="A200" s="166">
        <v>44271</v>
      </c>
      <c r="B200" s="71" t="s">
        <v>356</v>
      </c>
      <c r="C200" s="72" t="s">
        <v>357</v>
      </c>
      <c r="D200" s="72" t="s">
        <v>358</v>
      </c>
      <c r="E200" s="202"/>
      <c r="F200" s="203"/>
      <c r="G200" s="203"/>
      <c r="H200" s="212" t="s">
        <v>175</v>
      </c>
      <c r="I200" s="83">
        <v>1</v>
      </c>
      <c r="J200" s="208">
        <v>0</v>
      </c>
      <c r="K200" s="100">
        <v>0</v>
      </c>
      <c r="L200" s="204">
        <v>7000</v>
      </c>
    </row>
    <row r="201" spans="1:12" s="2" customFormat="1" ht="15" customHeight="1" x14ac:dyDescent="0.2">
      <c r="A201" s="166">
        <v>44271</v>
      </c>
      <c r="B201" s="71" t="s">
        <v>359</v>
      </c>
      <c r="C201" s="72" t="s">
        <v>360</v>
      </c>
      <c r="D201" s="72" t="s">
        <v>361</v>
      </c>
      <c r="E201" s="202"/>
      <c r="F201" s="203"/>
      <c r="G201" s="203"/>
      <c r="H201" s="212" t="s">
        <v>349</v>
      </c>
      <c r="I201" s="83">
        <v>1</v>
      </c>
      <c r="J201" s="208">
        <v>0</v>
      </c>
      <c r="K201" s="100">
        <v>0</v>
      </c>
      <c r="L201" s="204">
        <v>13208</v>
      </c>
    </row>
    <row r="202" spans="1:12" s="2" customFormat="1" ht="15" customHeight="1" x14ac:dyDescent="0.2">
      <c r="A202" s="166">
        <v>44272</v>
      </c>
      <c r="B202" s="71" t="s">
        <v>362</v>
      </c>
      <c r="C202" s="72" t="s">
        <v>363</v>
      </c>
      <c r="D202" s="72" t="s">
        <v>364</v>
      </c>
      <c r="E202" s="202"/>
      <c r="F202" s="203"/>
      <c r="G202" s="203"/>
      <c r="H202" s="212" t="s">
        <v>152</v>
      </c>
      <c r="I202" s="83">
        <v>1</v>
      </c>
      <c r="J202" s="208">
        <v>0</v>
      </c>
      <c r="K202" s="100">
        <v>0</v>
      </c>
      <c r="L202" s="204">
        <v>9000</v>
      </c>
    </row>
    <row r="203" spans="1:12" s="2" customFormat="1" ht="15" customHeight="1" x14ac:dyDescent="0.2">
      <c r="A203" s="166">
        <v>44272</v>
      </c>
      <c r="B203" s="71" t="s">
        <v>365</v>
      </c>
      <c r="C203" s="72" t="s">
        <v>366</v>
      </c>
      <c r="D203" s="72" t="s">
        <v>171</v>
      </c>
      <c r="E203" s="202"/>
      <c r="F203" s="203"/>
      <c r="G203" s="203"/>
      <c r="H203" s="212" t="s">
        <v>172</v>
      </c>
      <c r="I203" s="83">
        <v>1</v>
      </c>
      <c r="J203" s="208">
        <v>2343</v>
      </c>
      <c r="K203" s="100">
        <v>510</v>
      </c>
      <c r="L203" s="204">
        <v>11328</v>
      </c>
    </row>
    <row r="204" spans="1:12" s="2" customFormat="1" ht="15" customHeight="1" x14ac:dyDescent="0.2">
      <c r="A204" s="166">
        <v>44272</v>
      </c>
      <c r="B204" s="71" t="s">
        <v>367</v>
      </c>
      <c r="C204" s="72" t="s">
        <v>368</v>
      </c>
      <c r="D204" s="72" t="s">
        <v>369</v>
      </c>
      <c r="E204" s="202"/>
      <c r="F204" s="203"/>
      <c r="G204" s="203"/>
      <c r="H204" s="212" t="s">
        <v>152</v>
      </c>
      <c r="I204" s="83">
        <v>1</v>
      </c>
      <c r="J204" s="208">
        <v>0</v>
      </c>
      <c r="K204" s="100">
        <v>0</v>
      </c>
      <c r="L204" s="204">
        <v>9600</v>
      </c>
    </row>
    <row r="205" spans="1:12" s="2" customFormat="1" ht="15" customHeight="1" x14ac:dyDescent="0.2">
      <c r="A205" s="166">
        <v>44273</v>
      </c>
      <c r="B205" s="71" t="s">
        <v>754</v>
      </c>
      <c r="C205" s="72" t="s">
        <v>755</v>
      </c>
      <c r="D205" s="72" t="s">
        <v>756</v>
      </c>
      <c r="E205" s="202"/>
      <c r="F205" s="203"/>
      <c r="G205" s="203"/>
      <c r="H205" s="212" t="s">
        <v>409</v>
      </c>
      <c r="I205" s="83">
        <v>1</v>
      </c>
      <c r="J205" s="208">
        <v>0</v>
      </c>
      <c r="K205" s="100">
        <v>0</v>
      </c>
      <c r="L205" s="204">
        <v>3000</v>
      </c>
    </row>
    <row r="206" spans="1:12" s="2" customFormat="1" ht="15" customHeight="1" x14ac:dyDescent="0.2">
      <c r="A206" s="166">
        <v>44273</v>
      </c>
      <c r="B206" s="71" t="s">
        <v>757</v>
      </c>
      <c r="C206" s="72" t="s">
        <v>758</v>
      </c>
      <c r="D206" s="72" t="s">
        <v>80</v>
      </c>
      <c r="E206" s="202"/>
      <c r="F206" s="203"/>
      <c r="G206" s="203"/>
      <c r="H206" s="212" t="s">
        <v>759</v>
      </c>
      <c r="I206" s="83">
        <v>1</v>
      </c>
      <c r="J206" s="208">
        <v>0</v>
      </c>
      <c r="K206" s="100">
        <v>0</v>
      </c>
      <c r="L206" s="204">
        <v>1500</v>
      </c>
    </row>
    <row r="207" spans="1:12" s="2" customFormat="1" ht="15" customHeight="1" x14ac:dyDescent="0.2">
      <c r="A207" s="166">
        <v>44273</v>
      </c>
      <c r="B207" s="71" t="s">
        <v>760</v>
      </c>
      <c r="C207" s="72" t="s">
        <v>761</v>
      </c>
      <c r="D207" s="72" t="s">
        <v>762</v>
      </c>
      <c r="E207" s="202"/>
      <c r="F207" s="203"/>
      <c r="G207" s="203"/>
      <c r="H207" s="212" t="s">
        <v>73</v>
      </c>
      <c r="I207" s="83">
        <v>1</v>
      </c>
      <c r="J207" s="208">
        <v>0</v>
      </c>
      <c r="K207" s="100">
        <v>0</v>
      </c>
      <c r="L207" s="204">
        <v>41000</v>
      </c>
    </row>
    <row r="208" spans="1:12" s="2" customFormat="1" ht="15" customHeight="1" x14ac:dyDescent="0.2">
      <c r="A208" s="166">
        <v>44273</v>
      </c>
      <c r="B208" s="71" t="s">
        <v>763</v>
      </c>
      <c r="C208" s="72" t="s">
        <v>764</v>
      </c>
      <c r="D208" s="72" t="s">
        <v>765</v>
      </c>
      <c r="E208" s="202"/>
      <c r="F208" s="203"/>
      <c r="G208" s="203"/>
      <c r="H208" s="212" t="s">
        <v>349</v>
      </c>
      <c r="I208" s="83">
        <v>1</v>
      </c>
      <c r="J208" s="208">
        <v>0</v>
      </c>
      <c r="K208" s="100">
        <v>0</v>
      </c>
      <c r="L208" s="204">
        <v>13955</v>
      </c>
    </row>
    <row r="209" spans="1:12" s="2" customFormat="1" ht="15" customHeight="1" x14ac:dyDescent="0.2">
      <c r="A209" s="166">
        <v>44273</v>
      </c>
      <c r="B209" s="71" t="s">
        <v>777</v>
      </c>
      <c r="C209" s="72" t="s">
        <v>773</v>
      </c>
      <c r="D209" s="72" t="s">
        <v>774</v>
      </c>
      <c r="E209" s="202"/>
      <c r="F209" s="203"/>
      <c r="G209" s="203"/>
      <c r="H209" s="212" t="s">
        <v>775</v>
      </c>
      <c r="I209" s="83">
        <v>1</v>
      </c>
      <c r="J209" s="208">
        <v>0</v>
      </c>
      <c r="K209" s="100">
        <v>72</v>
      </c>
      <c r="L209" s="204">
        <v>1600</v>
      </c>
    </row>
    <row r="210" spans="1:12" s="2" customFormat="1" ht="15" customHeight="1" x14ac:dyDescent="0.2">
      <c r="A210" s="166">
        <v>44274</v>
      </c>
      <c r="B210" s="71" t="s">
        <v>766</v>
      </c>
      <c r="C210" s="72" t="s">
        <v>767</v>
      </c>
      <c r="D210" s="72" t="s">
        <v>700</v>
      </c>
      <c r="E210" s="202"/>
      <c r="F210" s="203"/>
      <c r="G210" s="203"/>
      <c r="H210" s="212" t="s">
        <v>768</v>
      </c>
      <c r="I210" s="83">
        <v>1</v>
      </c>
      <c r="J210" s="208">
        <v>0</v>
      </c>
      <c r="K210" s="100">
        <v>0</v>
      </c>
      <c r="L210" s="204">
        <v>9222</v>
      </c>
    </row>
    <row r="211" spans="1:12" s="2" customFormat="1" ht="15" customHeight="1" x14ac:dyDescent="0.2">
      <c r="A211" s="166">
        <v>44274</v>
      </c>
      <c r="B211" s="71" t="s">
        <v>769</v>
      </c>
      <c r="C211" s="72" t="s">
        <v>770</v>
      </c>
      <c r="D211" s="72" t="s">
        <v>771</v>
      </c>
      <c r="E211" s="202"/>
      <c r="F211" s="203"/>
      <c r="G211" s="203"/>
      <c r="H211" s="212" t="s">
        <v>772</v>
      </c>
      <c r="I211" s="83">
        <v>1</v>
      </c>
      <c r="J211" s="208">
        <v>0</v>
      </c>
      <c r="K211" s="100">
        <v>0</v>
      </c>
      <c r="L211" s="204">
        <v>3500</v>
      </c>
    </row>
    <row r="212" spans="1:12" s="2" customFormat="1" ht="15" customHeight="1" x14ac:dyDescent="0.2">
      <c r="A212" s="166">
        <v>44277</v>
      </c>
      <c r="B212" s="71" t="s">
        <v>776</v>
      </c>
      <c r="C212" s="72" t="s">
        <v>778</v>
      </c>
      <c r="D212" s="72" t="s">
        <v>379</v>
      </c>
      <c r="E212" s="202"/>
      <c r="F212" s="203"/>
      <c r="G212" s="203"/>
      <c r="H212" s="212" t="s">
        <v>256</v>
      </c>
      <c r="I212" s="83">
        <v>1</v>
      </c>
      <c r="J212" s="208">
        <v>0</v>
      </c>
      <c r="K212" s="100">
        <v>0</v>
      </c>
      <c r="L212" s="204">
        <v>6000</v>
      </c>
    </row>
    <row r="213" spans="1:12" s="2" customFormat="1" ht="15" customHeight="1" x14ac:dyDescent="0.2">
      <c r="A213" s="166">
        <v>44277</v>
      </c>
      <c r="B213" s="71" t="s">
        <v>779</v>
      </c>
      <c r="C213" s="72" t="s">
        <v>780</v>
      </c>
      <c r="D213" s="72" t="s">
        <v>781</v>
      </c>
      <c r="E213" s="202"/>
      <c r="F213" s="203"/>
      <c r="G213" s="203"/>
      <c r="H213" s="212" t="s">
        <v>256</v>
      </c>
      <c r="I213" s="83">
        <v>1</v>
      </c>
      <c r="J213" s="208">
        <v>0</v>
      </c>
      <c r="K213" s="100">
        <v>0</v>
      </c>
      <c r="L213" s="204">
        <v>6500</v>
      </c>
    </row>
    <row r="214" spans="1:12" s="2" customFormat="1" ht="15" customHeight="1" x14ac:dyDescent="0.2">
      <c r="A214" s="166">
        <v>44277</v>
      </c>
      <c r="B214" s="71" t="s">
        <v>782</v>
      </c>
      <c r="C214" s="72" t="s">
        <v>783</v>
      </c>
      <c r="D214" s="72"/>
      <c r="E214" s="202"/>
      <c r="F214" s="203"/>
      <c r="G214" s="203"/>
      <c r="H214" s="212" t="s">
        <v>784</v>
      </c>
      <c r="I214" s="83">
        <v>1</v>
      </c>
      <c r="J214" s="208">
        <v>0</v>
      </c>
      <c r="K214" s="100">
        <v>0</v>
      </c>
      <c r="L214" s="204">
        <v>2800</v>
      </c>
    </row>
    <row r="215" spans="1:12" s="2" customFormat="1" ht="15" customHeight="1" x14ac:dyDescent="0.2">
      <c r="A215" s="166">
        <v>44278</v>
      </c>
      <c r="B215" s="71" t="s">
        <v>785</v>
      </c>
      <c r="C215" s="72" t="s">
        <v>786</v>
      </c>
      <c r="D215" s="72" t="s">
        <v>787</v>
      </c>
      <c r="E215" s="202"/>
      <c r="F215" s="203"/>
      <c r="G215" s="203"/>
      <c r="H215" s="212" t="s">
        <v>788</v>
      </c>
      <c r="I215" s="83">
        <v>1</v>
      </c>
      <c r="J215" s="208">
        <v>0</v>
      </c>
      <c r="K215" s="100">
        <v>0</v>
      </c>
      <c r="L215" s="204">
        <v>6000</v>
      </c>
    </row>
    <row r="216" spans="1:12" s="2" customFormat="1" ht="15" customHeight="1" x14ac:dyDescent="0.2">
      <c r="A216" s="166">
        <v>44278</v>
      </c>
      <c r="B216" s="71" t="s">
        <v>789</v>
      </c>
      <c r="C216" s="72" t="s">
        <v>790</v>
      </c>
      <c r="D216" s="72" t="s">
        <v>774</v>
      </c>
      <c r="E216" s="202"/>
      <c r="F216" s="203"/>
      <c r="G216" s="203"/>
      <c r="H216" s="212" t="s">
        <v>791</v>
      </c>
      <c r="I216" s="83">
        <v>1</v>
      </c>
      <c r="J216" s="208">
        <v>0</v>
      </c>
      <c r="K216" s="100">
        <v>0</v>
      </c>
      <c r="L216" s="204">
        <v>8500</v>
      </c>
    </row>
    <row r="217" spans="1:12" s="2" customFormat="1" ht="15" customHeight="1" x14ac:dyDescent="0.2">
      <c r="A217" s="166">
        <v>44279</v>
      </c>
      <c r="B217" s="71" t="s">
        <v>691</v>
      </c>
      <c r="C217" s="72" t="s">
        <v>692</v>
      </c>
      <c r="D217" s="72" t="s">
        <v>379</v>
      </c>
      <c r="E217" s="202"/>
      <c r="F217" s="203"/>
      <c r="G217" s="203"/>
      <c r="H217" s="212" t="s">
        <v>693</v>
      </c>
      <c r="I217" s="83">
        <v>1</v>
      </c>
      <c r="J217" s="208">
        <v>1664</v>
      </c>
      <c r="K217" s="100">
        <v>674</v>
      </c>
      <c r="L217" s="204">
        <v>168000</v>
      </c>
    </row>
    <row r="218" spans="1:12" s="2" customFormat="1" ht="15" customHeight="1" x14ac:dyDescent="0.2">
      <c r="A218" s="166">
        <v>44279</v>
      </c>
      <c r="B218" s="71" t="s">
        <v>792</v>
      </c>
      <c r="C218" s="72" t="s">
        <v>793</v>
      </c>
      <c r="D218" s="72" t="s">
        <v>259</v>
      </c>
      <c r="E218" s="202"/>
      <c r="F218" s="203"/>
      <c r="G218" s="203"/>
      <c r="H218" s="212" t="s">
        <v>152</v>
      </c>
      <c r="I218" s="83">
        <v>1</v>
      </c>
      <c r="J218" s="208">
        <v>0</v>
      </c>
      <c r="K218" s="100">
        <v>0</v>
      </c>
      <c r="L218" s="204">
        <v>5000</v>
      </c>
    </row>
    <row r="219" spans="1:12" s="2" customFormat="1" ht="15" customHeight="1" x14ac:dyDescent="0.2">
      <c r="A219" s="166">
        <v>44279</v>
      </c>
      <c r="B219" s="71" t="s">
        <v>794</v>
      </c>
      <c r="C219" s="72" t="s">
        <v>795</v>
      </c>
      <c r="D219" s="72" t="s">
        <v>796</v>
      </c>
      <c r="E219" s="202"/>
      <c r="F219" s="203"/>
      <c r="G219" s="203"/>
      <c r="H219" s="212" t="s">
        <v>797</v>
      </c>
      <c r="I219" s="83">
        <v>1</v>
      </c>
      <c r="J219" s="208">
        <v>0</v>
      </c>
      <c r="K219" s="100">
        <v>0</v>
      </c>
      <c r="L219" s="204">
        <v>14431</v>
      </c>
    </row>
    <row r="220" spans="1:12" s="2" customFormat="1" ht="15" customHeight="1" x14ac:dyDescent="0.2">
      <c r="A220" s="166">
        <v>44280</v>
      </c>
      <c r="B220" s="71" t="s">
        <v>694</v>
      </c>
      <c r="C220" s="72" t="s">
        <v>695</v>
      </c>
      <c r="D220" s="72" t="s">
        <v>696</v>
      </c>
      <c r="E220" s="202"/>
      <c r="F220" s="203"/>
      <c r="G220" s="203"/>
      <c r="H220" s="212" t="s">
        <v>697</v>
      </c>
      <c r="I220" s="83">
        <v>1</v>
      </c>
      <c r="J220" s="208">
        <v>0</v>
      </c>
      <c r="K220" s="100">
        <v>0</v>
      </c>
      <c r="L220" s="204">
        <v>5000</v>
      </c>
    </row>
    <row r="221" spans="1:12" s="2" customFormat="1" ht="15" customHeight="1" x14ac:dyDescent="0.2">
      <c r="A221" s="166">
        <v>44280</v>
      </c>
      <c r="B221" s="71" t="s">
        <v>717</v>
      </c>
      <c r="C221" s="72" t="s">
        <v>718</v>
      </c>
      <c r="D221" s="72" t="s">
        <v>719</v>
      </c>
      <c r="E221" s="202"/>
      <c r="F221" s="203"/>
      <c r="G221" s="203"/>
      <c r="H221" s="212" t="s">
        <v>720</v>
      </c>
      <c r="I221" s="83">
        <v>1</v>
      </c>
      <c r="J221" s="208">
        <v>0</v>
      </c>
      <c r="K221" s="100">
        <v>0</v>
      </c>
      <c r="L221" s="204">
        <v>15000</v>
      </c>
    </row>
    <row r="222" spans="1:12" s="2" customFormat="1" ht="15" customHeight="1" x14ac:dyDescent="0.2">
      <c r="A222" s="166">
        <v>44280</v>
      </c>
      <c r="B222" s="71" t="s">
        <v>721</v>
      </c>
      <c r="C222" s="72" t="s">
        <v>722</v>
      </c>
      <c r="D222" s="72" t="s">
        <v>723</v>
      </c>
      <c r="E222" s="202"/>
      <c r="F222" s="203"/>
      <c r="G222" s="203"/>
      <c r="H222" s="212" t="s">
        <v>266</v>
      </c>
      <c r="I222" s="83">
        <v>1</v>
      </c>
      <c r="J222" s="208">
        <v>1134</v>
      </c>
      <c r="K222" s="100">
        <v>540</v>
      </c>
      <c r="L222" s="204">
        <v>2000</v>
      </c>
    </row>
    <row r="223" spans="1:12" s="2" customFormat="1" ht="15" customHeight="1" x14ac:dyDescent="0.2">
      <c r="A223" s="166">
        <v>44280</v>
      </c>
      <c r="B223" s="71" t="s">
        <v>724</v>
      </c>
      <c r="C223" s="72" t="s">
        <v>725</v>
      </c>
      <c r="D223" s="72" t="s">
        <v>80</v>
      </c>
      <c r="E223" s="202"/>
      <c r="F223" s="203"/>
      <c r="G223" s="203"/>
      <c r="H223" s="212" t="s">
        <v>399</v>
      </c>
      <c r="I223" s="83">
        <v>1</v>
      </c>
      <c r="J223" s="208">
        <v>0</v>
      </c>
      <c r="K223" s="100">
        <v>0</v>
      </c>
      <c r="L223" s="204">
        <v>25000</v>
      </c>
    </row>
    <row r="224" spans="1:12" s="2" customFormat="1" ht="15" customHeight="1" x14ac:dyDescent="0.2">
      <c r="A224" s="166">
        <v>44280</v>
      </c>
      <c r="B224" s="71" t="s">
        <v>726</v>
      </c>
      <c r="C224" s="72" t="s">
        <v>727</v>
      </c>
      <c r="D224" s="72" t="s">
        <v>728</v>
      </c>
      <c r="E224" s="202"/>
      <c r="F224" s="203"/>
      <c r="G224" s="203"/>
      <c r="H224" s="212" t="s">
        <v>175</v>
      </c>
      <c r="I224" s="83">
        <v>1</v>
      </c>
      <c r="J224" s="208">
        <v>0</v>
      </c>
      <c r="K224" s="100">
        <v>0</v>
      </c>
      <c r="L224" s="204">
        <v>5167</v>
      </c>
    </row>
    <row r="225" spans="1:12" s="2" customFormat="1" ht="15" customHeight="1" x14ac:dyDescent="0.2">
      <c r="A225" s="166">
        <v>44280</v>
      </c>
      <c r="B225" s="71" t="s">
        <v>729</v>
      </c>
      <c r="C225" s="72" t="s">
        <v>730</v>
      </c>
      <c r="D225" s="72" t="s">
        <v>364</v>
      </c>
      <c r="E225" s="202"/>
      <c r="F225" s="203"/>
      <c r="G225" s="203"/>
      <c r="H225" s="212" t="s">
        <v>256</v>
      </c>
      <c r="I225" s="83">
        <v>1</v>
      </c>
      <c r="J225" s="208">
        <v>0</v>
      </c>
      <c r="K225" s="100">
        <v>0</v>
      </c>
      <c r="L225" s="204">
        <v>6000</v>
      </c>
    </row>
    <row r="226" spans="1:12" s="2" customFormat="1" ht="15" customHeight="1" x14ac:dyDescent="0.2">
      <c r="A226" s="166">
        <v>44280</v>
      </c>
      <c r="B226" s="71" t="s">
        <v>801</v>
      </c>
      <c r="C226" s="72" t="s">
        <v>802</v>
      </c>
      <c r="D226" s="72" t="s">
        <v>803</v>
      </c>
      <c r="E226" s="202"/>
      <c r="F226" s="203"/>
      <c r="G226" s="203"/>
      <c r="H226" s="212" t="s">
        <v>804</v>
      </c>
      <c r="I226" s="83">
        <v>1</v>
      </c>
      <c r="J226" s="208">
        <v>2178</v>
      </c>
      <c r="K226" s="100">
        <v>290</v>
      </c>
      <c r="L226" s="204">
        <v>13000</v>
      </c>
    </row>
    <row r="227" spans="1:12" s="2" customFormat="1" ht="15" customHeight="1" x14ac:dyDescent="0.2">
      <c r="A227" s="166">
        <v>44281</v>
      </c>
      <c r="B227" s="71" t="s">
        <v>731</v>
      </c>
      <c r="C227" s="72" t="s">
        <v>732</v>
      </c>
      <c r="D227" s="72"/>
      <c r="E227" s="202"/>
      <c r="F227" s="203"/>
      <c r="G227" s="203"/>
      <c r="H227" s="212" t="s">
        <v>733</v>
      </c>
      <c r="I227" s="83">
        <v>1</v>
      </c>
      <c r="J227" s="208">
        <v>0</v>
      </c>
      <c r="K227" s="100">
        <v>0</v>
      </c>
      <c r="L227" s="204">
        <v>4000</v>
      </c>
    </row>
    <row r="228" spans="1:12" s="2" customFormat="1" ht="15" customHeight="1" x14ac:dyDescent="0.2">
      <c r="A228" s="166">
        <v>44281</v>
      </c>
      <c r="B228" s="71" t="s">
        <v>734</v>
      </c>
      <c r="C228" s="72" t="s">
        <v>735</v>
      </c>
      <c r="D228" s="72" t="s">
        <v>736</v>
      </c>
      <c r="E228" s="202"/>
      <c r="F228" s="203"/>
      <c r="G228" s="203"/>
      <c r="H228" s="212" t="s">
        <v>349</v>
      </c>
      <c r="I228" s="83">
        <v>1</v>
      </c>
      <c r="J228" s="208">
        <v>0</v>
      </c>
      <c r="K228" s="100">
        <v>0</v>
      </c>
      <c r="L228" s="204">
        <v>7619</v>
      </c>
    </row>
    <row r="229" spans="1:12" s="2" customFormat="1" ht="15" customHeight="1" x14ac:dyDescent="0.2">
      <c r="A229" s="166">
        <v>44281</v>
      </c>
      <c r="B229" s="71" t="s">
        <v>737</v>
      </c>
      <c r="C229" s="72" t="s">
        <v>738</v>
      </c>
      <c r="D229" s="72" t="s">
        <v>369</v>
      </c>
      <c r="E229" s="202"/>
      <c r="F229" s="203"/>
      <c r="G229" s="203"/>
      <c r="H229" s="212" t="s">
        <v>739</v>
      </c>
      <c r="I229" s="83">
        <v>1</v>
      </c>
      <c r="J229" s="208">
        <v>0</v>
      </c>
      <c r="K229" s="100">
        <v>0</v>
      </c>
      <c r="L229" s="204">
        <v>16000</v>
      </c>
    </row>
    <row r="230" spans="1:12" s="2" customFormat="1" ht="15" customHeight="1" x14ac:dyDescent="0.2">
      <c r="A230" s="166">
        <v>44281</v>
      </c>
      <c r="B230" s="71" t="s">
        <v>740</v>
      </c>
      <c r="C230" s="72" t="s">
        <v>741</v>
      </c>
      <c r="D230" s="72" t="s">
        <v>358</v>
      </c>
      <c r="E230" s="202"/>
      <c r="F230" s="203"/>
      <c r="G230" s="203"/>
      <c r="H230" s="212" t="s">
        <v>742</v>
      </c>
      <c r="I230" s="83">
        <v>1</v>
      </c>
      <c r="J230" s="208">
        <v>2020</v>
      </c>
      <c r="K230" s="100">
        <v>552</v>
      </c>
      <c r="L230" s="204">
        <v>11900</v>
      </c>
    </row>
    <row r="231" spans="1:12" s="2" customFormat="1" ht="15" customHeight="1" x14ac:dyDescent="0.2">
      <c r="A231" s="166">
        <v>44284</v>
      </c>
      <c r="B231" s="71" t="s">
        <v>698</v>
      </c>
      <c r="C231" s="72" t="s">
        <v>699</v>
      </c>
      <c r="D231" s="72" t="s">
        <v>700</v>
      </c>
      <c r="E231" s="202"/>
      <c r="F231" s="203"/>
      <c r="G231" s="203"/>
      <c r="H231" s="212" t="s">
        <v>701</v>
      </c>
      <c r="I231" s="83">
        <v>1</v>
      </c>
      <c r="J231" s="208">
        <v>0</v>
      </c>
      <c r="K231" s="100">
        <v>0</v>
      </c>
      <c r="L231" s="204">
        <v>1400</v>
      </c>
    </row>
    <row r="232" spans="1:12" s="2" customFormat="1" ht="15" customHeight="1" x14ac:dyDescent="0.2">
      <c r="A232" s="166">
        <v>44284</v>
      </c>
      <c r="B232" s="71" t="s">
        <v>743</v>
      </c>
      <c r="C232" s="72" t="s">
        <v>744</v>
      </c>
      <c r="D232" s="72" t="s">
        <v>745</v>
      </c>
      <c r="E232" s="202"/>
      <c r="F232" s="203"/>
      <c r="G232" s="203"/>
      <c r="H232" s="212" t="s">
        <v>746</v>
      </c>
      <c r="I232" s="83">
        <v>1</v>
      </c>
      <c r="J232" s="208">
        <v>0</v>
      </c>
      <c r="K232" s="100">
        <v>0</v>
      </c>
      <c r="L232" s="204">
        <v>13500</v>
      </c>
    </row>
    <row r="233" spans="1:12" s="2" customFormat="1" ht="15" customHeight="1" x14ac:dyDescent="0.2">
      <c r="A233" s="166">
        <v>44284</v>
      </c>
      <c r="B233" s="71" t="s">
        <v>747</v>
      </c>
      <c r="C233" s="72" t="s">
        <v>748</v>
      </c>
      <c r="D233" s="72" t="s">
        <v>749</v>
      </c>
      <c r="E233" s="202"/>
      <c r="F233" s="203"/>
      <c r="G233" s="203"/>
      <c r="H233" s="212" t="s">
        <v>750</v>
      </c>
      <c r="I233" s="83">
        <v>1</v>
      </c>
      <c r="J233" s="208">
        <v>0</v>
      </c>
      <c r="K233" s="100">
        <v>0</v>
      </c>
      <c r="L233" s="204">
        <v>3000</v>
      </c>
    </row>
    <row r="234" spans="1:12" s="2" customFormat="1" ht="14.65" customHeight="1" x14ac:dyDescent="0.2">
      <c r="A234" s="166">
        <v>44284</v>
      </c>
      <c r="B234" s="71" t="s">
        <v>751</v>
      </c>
      <c r="C234" s="72" t="s">
        <v>752</v>
      </c>
      <c r="D234" s="72" t="s">
        <v>379</v>
      </c>
      <c r="E234" s="202"/>
      <c r="F234" s="203"/>
      <c r="G234" s="203"/>
      <c r="H234" s="212" t="s">
        <v>753</v>
      </c>
      <c r="I234" s="83">
        <v>1</v>
      </c>
      <c r="J234" s="208">
        <v>0</v>
      </c>
      <c r="K234" s="100">
        <v>0</v>
      </c>
      <c r="L234" s="204">
        <v>16000</v>
      </c>
    </row>
    <row r="235" spans="1:12" s="2" customFormat="1" ht="14.65" customHeight="1" x14ac:dyDescent="0.2">
      <c r="A235" s="166">
        <v>44285</v>
      </c>
      <c r="B235" s="71" t="s">
        <v>702</v>
      </c>
      <c r="C235" s="72" t="s">
        <v>703</v>
      </c>
      <c r="D235" s="72" t="s">
        <v>369</v>
      </c>
      <c r="E235" s="202"/>
      <c r="F235" s="203"/>
      <c r="G235" s="203"/>
      <c r="H235" s="212" t="s">
        <v>680</v>
      </c>
      <c r="I235" s="83">
        <v>1</v>
      </c>
      <c r="J235" s="208">
        <v>0</v>
      </c>
      <c r="K235" s="100">
        <v>0</v>
      </c>
      <c r="L235" s="204">
        <v>11797</v>
      </c>
    </row>
    <row r="236" spans="1:12" s="2" customFormat="1" ht="14.65" customHeight="1" x14ac:dyDescent="0.2">
      <c r="A236" s="166">
        <v>44285</v>
      </c>
      <c r="B236" s="71" t="s">
        <v>704</v>
      </c>
      <c r="C236" s="72" t="s">
        <v>705</v>
      </c>
      <c r="D236" s="72" t="s">
        <v>369</v>
      </c>
      <c r="E236" s="202"/>
      <c r="F236" s="203"/>
      <c r="G236" s="203"/>
      <c r="H236" s="212" t="s">
        <v>256</v>
      </c>
      <c r="I236" s="83">
        <v>1</v>
      </c>
      <c r="J236" s="208">
        <v>0</v>
      </c>
      <c r="K236" s="100">
        <v>0</v>
      </c>
      <c r="L236" s="204">
        <v>8000</v>
      </c>
    </row>
    <row r="237" spans="1:12" s="2" customFormat="1" ht="14.65" customHeight="1" x14ac:dyDescent="0.2">
      <c r="A237" s="166">
        <v>44285</v>
      </c>
      <c r="B237" s="71" t="s">
        <v>706</v>
      </c>
      <c r="C237" s="72" t="s">
        <v>707</v>
      </c>
      <c r="D237" s="72" t="s">
        <v>708</v>
      </c>
      <c r="E237" s="202"/>
      <c r="F237" s="203"/>
      <c r="G237" s="203"/>
      <c r="H237" s="212" t="s">
        <v>256</v>
      </c>
      <c r="I237" s="83">
        <v>1</v>
      </c>
      <c r="J237" s="208">
        <v>0</v>
      </c>
      <c r="K237" s="100">
        <v>0</v>
      </c>
      <c r="L237" s="204">
        <v>10000</v>
      </c>
    </row>
    <row r="238" spans="1:12" s="2" customFormat="1" ht="14.65" customHeight="1" x14ac:dyDescent="0.2">
      <c r="A238" s="166">
        <v>44285</v>
      </c>
      <c r="B238" s="71" t="s">
        <v>709</v>
      </c>
      <c r="C238" s="72" t="s">
        <v>710</v>
      </c>
      <c r="D238" s="72" t="s">
        <v>711</v>
      </c>
      <c r="E238" s="202"/>
      <c r="F238" s="203"/>
      <c r="G238" s="203"/>
      <c r="H238" s="212" t="s">
        <v>712</v>
      </c>
      <c r="I238" s="83">
        <v>1</v>
      </c>
      <c r="J238" s="208">
        <v>1116</v>
      </c>
      <c r="K238" s="100">
        <v>0</v>
      </c>
      <c r="L238" s="204">
        <v>12000</v>
      </c>
    </row>
    <row r="239" spans="1:12" s="2" customFormat="1" ht="14.65" customHeight="1" x14ac:dyDescent="0.2">
      <c r="A239" s="166">
        <v>44285</v>
      </c>
      <c r="B239" s="71" t="s">
        <v>713</v>
      </c>
      <c r="C239" s="72" t="s">
        <v>714</v>
      </c>
      <c r="D239" s="72" t="s">
        <v>364</v>
      </c>
      <c r="E239" s="202"/>
      <c r="F239" s="203"/>
      <c r="G239" s="203"/>
      <c r="H239" s="212" t="s">
        <v>712</v>
      </c>
      <c r="I239" s="83">
        <v>1</v>
      </c>
      <c r="J239" s="208">
        <v>1500</v>
      </c>
      <c r="K239" s="100">
        <v>456</v>
      </c>
      <c r="L239" s="204">
        <v>17000</v>
      </c>
    </row>
    <row r="240" spans="1:12" s="2" customFormat="1" ht="14.65" customHeight="1" x14ac:dyDescent="0.2">
      <c r="A240" s="166">
        <v>44285</v>
      </c>
      <c r="B240" s="71" t="s">
        <v>715</v>
      </c>
      <c r="C240" s="72" t="s">
        <v>716</v>
      </c>
      <c r="D240" s="72" t="s">
        <v>259</v>
      </c>
      <c r="E240" s="202"/>
      <c r="F240" s="203"/>
      <c r="G240" s="203"/>
      <c r="H240" s="212" t="s">
        <v>152</v>
      </c>
      <c r="I240" s="83">
        <v>1</v>
      </c>
      <c r="J240" s="208">
        <v>0</v>
      </c>
      <c r="K240" s="100">
        <v>0</v>
      </c>
      <c r="L240" s="204">
        <v>6000</v>
      </c>
    </row>
    <row r="241" spans="1:12" s="2" customFormat="1" ht="14.65" customHeight="1" x14ac:dyDescent="0.2">
      <c r="A241" s="166">
        <v>44286</v>
      </c>
      <c r="B241" s="71" t="s">
        <v>813</v>
      </c>
      <c r="C241" s="72" t="s">
        <v>814</v>
      </c>
      <c r="D241" s="72" t="s">
        <v>815</v>
      </c>
      <c r="E241" s="202"/>
      <c r="F241" s="203"/>
      <c r="G241" s="203"/>
      <c r="H241" s="212" t="s">
        <v>816</v>
      </c>
      <c r="I241" s="83">
        <v>1</v>
      </c>
      <c r="J241" s="208">
        <v>0</v>
      </c>
      <c r="K241" s="100">
        <v>0</v>
      </c>
      <c r="L241" s="204">
        <v>6200</v>
      </c>
    </row>
    <row r="242" spans="1:12" s="2" customFormat="1" ht="15" customHeight="1" x14ac:dyDescent="0.2">
      <c r="A242" s="322"/>
      <c r="B242" s="46"/>
      <c r="C242" s="47"/>
      <c r="D242" s="48"/>
      <c r="E242" s="47"/>
      <c r="F242" s="47"/>
      <c r="G242" s="49"/>
      <c r="H242" s="21" t="s">
        <v>13</v>
      </c>
      <c r="I242" s="177">
        <f>SUM(I135:I241)</f>
        <v>107</v>
      </c>
      <c r="J242" s="178">
        <f>SUM(J135:J241)</f>
        <v>23461</v>
      </c>
      <c r="K242" s="101">
        <f>SUM(K135:K241)</f>
        <v>5814</v>
      </c>
      <c r="L242" s="179">
        <f>SUM(L135:L241)</f>
        <v>1212535</v>
      </c>
    </row>
    <row r="243" spans="1:12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</row>
    <row r="244" spans="1:12" s="2" customFormat="1" ht="15" customHeight="1" x14ac:dyDescent="0.2"/>
    <row r="245" spans="1:12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</row>
    <row r="246" spans="1:12" s="2" customFormat="1" ht="15" customHeight="1" x14ac:dyDescent="0.2"/>
    <row r="247" spans="1:12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</row>
    <row r="248" spans="1:12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</row>
    <row r="249" spans="1:12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</row>
    <row r="250" spans="1:12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2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2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</row>
    <row r="253" spans="1:12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</row>
    <row r="254" spans="1:12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</row>
    <row r="255" spans="1:12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</row>
    <row r="256" spans="1:12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</row>
    <row r="257" spans="1:12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</row>
    <row r="258" spans="1:12" s="2" customFormat="1" ht="15.7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</row>
    <row r="259" spans="1:12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2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</row>
    <row r="261" spans="1:12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2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2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</row>
    <row r="264" spans="1:12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</row>
    <row r="265" spans="1:12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</row>
    <row r="266" spans="1:12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</row>
    <row r="267" spans="1:12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</row>
    <row r="268" spans="1:12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</row>
    <row r="269" spans="1:12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</row>
    <row r="270" spans="1:12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</row>
    <row r="271" spans="1:12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</row>
    <row r="272" spans="1:12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</row>
    <row r="282" spans="1:13" s="2" customFormat="1" ht="15" customHeight="1" x14ac:dyDescent="0.2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5"/>
    </row>
    <row r="283" spans="1:13" s="2" customFormat="1" ht="15" customHeight="1" x14ac:dyDescent="0.2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"/>
    </row>
    <row r="284" spans="1:13" s="2" customFormat="1" ht="15" customHeight="1" x14ac:dyDescent="0.2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"/>
    </row>
    <row r="285" spans="1:13" s="2" customFormat="1" ht="15" customHeight="1" x14ac:dyDescent="0.2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"/>
    </row>
    <row r="286" spans="1:13" s="2" customFormat="1" ht="15" customHeight="1" x14ac:dyDescent="0.2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"/>
    </row>
    <row r="287" spans="1:13" s="2" customFormat="1" ht="15.75" customHeight="1" x14ac:dyDescent="0.2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"/>
      <c r="M287" s="1"/>
    </row>
    <row r="288" spans="1:13" s="2" customFormat="1" ht="15" customHeight="1" x14ac:dyDescent="0.2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"/>
      <c r="M288" s="1"/>
    </row>
    <row r="289" spans="1:13" s="2" customFormat="1" ht="15" customHeight="1" x14ac:dyDescent="0.2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"/>
      <c r="M289" s="1"/>
    </row>
    <row r="290" spans="1:13" s="2" customFormat="1" ht="15" customHeight="1" x14ac:dyDescent="0.2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"/>
    </row>
    <row r="291" spans="1:13" s="2" customFormat="1" ht="15" customHeight="1" x14ac:dyDescent="0.2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"/>
      <c r="M291" s="250" t="s">
        <v>52</v>
      </c>
    </row>
    <row r="292" spans="1:13" s="2" customFormat="1" ht="15" customHeight="1" x14ac:dyDescent="0.2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"/>
    </row>
    <row r="293" spans="1:13" s="2" customFormat="1" ht="15" customHeight="1" x14ac:dyDescent="0.2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"/>
    </row>
    <row r="294" spans="1:13" s="2" customFormat="1" ht="15" customHeight="1" x14ac:dyDescent="0.2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5"/>
      <c r="M294" s="1"/>
    </row>
    <row r="295" spans="1:13" s="2" customFormat="1" ht="15" customHeight="1" x14ac:dyDescent="0.2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5"/>
      <c r="M295" s="1"/>
    </row>
    <row r="296" spans="1:13" s="2" customFormat="1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5"/>
      <c r="M296" s="1"/>
    </row>
    <row r="297" spans="1:13" s="2" customFormat="1" ht="15" customHeight="1" x14ac:dyDescent="0.2"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B298" s="25"/>
      <c r="C298" s="26"/>
      <c r="D298" s="1"/>
      <c r="E298" s="26"/>
      <c r="F298" s="26"/>
      <c r="G298" s="26"/>
      <c r="I298" s="27"/>
      <c r="J298" s="28"/>
      <c r="K298" s="29"/>
      <c r="L298" s="5"/>
      <c r="M298" s="1"/>
    </row>
    <row r="299" spans="1:13" s="2" customFormat="1" ht="15" customHeight="1" x14ac:dyDescent="0.2">
      <c r="B299" s="25"/>
      <c r="C299" s="26"/>
      <c r="D299" s="1"/>
      <c r="E299" s="26"/>
      <c r="F299" s="26"/>
      <c r="G299" s="26"/>
      <c r="H299" s="30"/>
      <c r="I299" s="31"/>
      <c r="J299" s="1"/>
      <c r="K299" s="26"/>
      <c r="L299" s="5"/>
      <c r="M299" s="1"/>
    </row>
    <row r="300" spans="1:13" s="2" customFormat="1" ht="15" customHeight="1" x14ac:dyDescent="0.2">
      <c r="B300" s="25"/>
      <c r="C300" s="26"/>
      <c r="D300" s="1"/>
      <c r="E300" s="26"/>
      <c r="F300" s="26"/>
      <c r="G300" s="26"/>
      <c r="H300" s="30"/>
      <c r="I300" s="31"/>
      <c r="J300" s="1"/>
      <c r="K300" s="26"/>
      <c r="L300" s="5"/>
      <c r="M300" s="1"/>
    </row>
    <row r="301" spans="1:13" s="2" customFormat="1" ht="15" customHeight="1" x14ac:dyDescent="0.2">
      <c r="B301" s="25"/>
      <c r="C301" s="26"/>
      <c r="D301" s="1"/>
      <c r="E301" s="26"/>
      <c r="F301" s="26"/>
      <c r="G301" s="26"/>
      <c r="H301" s="30"/>
      <c r="I301" s="31"/>
      <c r="J301" s="1"/>
      <c r="K301" s="26"/>
      <c r="L301" s="5"/>
      <c r="M301" s="1"/>
    </row>
    <row r="302" spans="1:13" s="2" customFormat="1" ht="15" customHeight="1" x14ac:dyDescent="0.2">
      <c r="B302" s="25"/>
      <c r="C302" s="26"/>
      <c r="D302" s="1"/>
      <c r="E302" s="26"/>
      <c r="F302" s="26"/>
      <c r="G302" s="26"/>
      <c r="H302" s="30"/>
      <c r="I302" s="31"/>
      <c r="J302" s="1"/>
      <c r="K302" s="26"/>
      <c r="L302" s="5"/>
      <c r="M302" s="1"/>
    </row>
    <row r="303" spans="1:13" s="2" customFormat="1" ht="15" customHeight="1" x14ac:dyDescent="0.2">
      <c r="B303" s="25"/>
      <c r="C303" s="26"/>
      <c r="D303" s="1"/>
      <c r="E303" s="26"/>
      <c r="F303" s="26"/>
      <c r="G303" s="26"/>
      <c r="H303" s="30"/>
      <c r="I303" s="31"/>
      <c r="J303" s="1"/>
      <c r="K303" s="26"/>
      <c r="L303" s="5"/>
      <c r="M303" s="1"/>
    </row>
    <row r="304" spans="1:13" s="2" customFormat="1" ht="15" customHeight="1" x14ac:dyDescent="0.2">
      <c r="A304" s="4"/>
      <c r="B304" s="25"/>
      <c r="C304" s="26"/>
      <c r="D304" s="1"/>
      <c r="E304" s="26"/>
      <c r="F304" s="26"/>
      <c r="G304" s="26"/>
      <c r="H304" s="30"/>
      <c r="I304" s="31"/>
      <c r="J304" s="1"/>
      <c r="K304" s="26"/>
      <c r="L304" s="5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87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1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1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1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1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1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1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1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1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1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1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1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1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1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1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1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1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1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1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1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1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1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21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21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21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21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21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  <c r="M517" s="1"/>
    </row>
    <row r="518" spans="1:21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21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  <c r="M519" s="1"/>
    </row>
    <row r="520" spans="1:21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  <c r="M520" s="1"/>
    </row>
    <row r="521" spans="1:21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21" s="2" customFormat="1" ht="16.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  <c r="N522" s="1"/>
      <c r="O522" s="1"/>
      <c r="P522" s="1"/>
      <c r="Q522" s="1"/>
      <c r="R522" s="1"/>
      <c r="S522" s="1"/>
      <c r="T522" s="1"/>
      <c r="U522" s="1"/>
    </row>
    <row r="523" spans="1:21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21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21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21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21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  <c r="M527" s="1"/>
    </row>
    <row r="528" spans="1:21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  <c r="M528" s="1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  <c r="M529" s="1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  <c r="M530" s="1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  <c r="M531" s="1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  <c r="M532" s="1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  <c r="M533" s="1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  <c r="M535" s="1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  <c r="M537" s="1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  <c r="M538" s="1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  <c r="M539" s="1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  <c r="M540" s="1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  <c r="M541" s="1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  <c r="M542" s="1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  <c r="M543" s="1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  <c r="M544" s="1"/>
    </row>
    <row r="545" spans="1:21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  <c r="M545" s="1"/>
    </row>
    <row r="546" spans="1:21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  <c r="M546" s="1"/>
    </row>
    <row r="547" spans="1:21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21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  <c r="M548" s="1"/>
    </row>
    <row r="549" spans="1:21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  <c r="M549" s="1"/>
    </row>
    <row r="550" spans="1:21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  <c r="M550" s="1"/>
    </row>
    <row r="551" spans="1:21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21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  <c r="M552" s="1"/>
    </row>
    <row r="553" spans="1:21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  <c r="M553" s="1"/>
    </row>
    <row r="554" spans="1:21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21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  <c r="M555" s="1"/>
    </row>
    <row r="556" spans="1:21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21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  <c r="M557" s="1"/>
    </row>
    <row r="558" spans="1:21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  <c r="M558" s="1"/>
    </row>
    <row r="559" spans="1:21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  <c r="M559" s="1"/>
      <c r="N559" s="1"/>
      <c r="O559" s="1"/>
      <c r="P559" s="1"/>
      <c r="Q559" s="1"/>
      <c r="R559" s="1"/>
      <c r="S559" s="1"/>
      <c r="T559" s="1"/>
      <c r="U559" s="1"/>
    </row>
    <row r="560" spans="1:21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  <c r="M560" s="1"/>
    </row>
    <row r="561" spans="1:13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  <c r="M561" s="1"/>
    </row>
    <row r="562" spans="1:13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  <c r="M562" s="1"/>
    </row>
    <row r="563" spans="1:13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  <c r="M563" s="1"/>
    </row>
    <row r="564" spans="1:13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  <c r="M564" s="1"/>
    </row>
    <row r="565" spans="1:13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3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3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  <c r="M567" s="1"/>
    </row>
    <row r="568" spans="1:13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3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3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  <c r="M570" s="1"/>
    </row>
    <row r="571" spans="1:13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  <c r="M571" s="1"/>
    </row>
    <row r="572" spans="1:13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  <c r="M572" s="1"/>
    </row>
    <row r="573" spans="1:13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  <c r="M573" s="1"/>
    </row>
    <row r="574" spans="1:13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  <c r="M574" s="1"/>
    </row>
    <row r="575" spans="1:13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3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3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  <c r="M577" s="1"/>
    </row>
    <row r="578" spans="1:13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3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3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  <c r="M580" s="1"/>
    </row>
    <row r="581" spans="1:13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  <c r="M581" s="1"/>
    </row>
    <row r="582" spans="1:13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  <c r="M582" s="1"/>
    </row>
    <row r="583" spans="1:13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  <c r="M584" s="1"/>
    </row>
    <row r="585" spans="1:13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3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3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3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3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3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2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2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2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2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2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2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2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</row>
    <row r="648" spans="1:12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2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</row>
    <row r="650" spans="1:12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</row>
    <row r="651" spans="1:12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</row>
    <row r="652" spans="1:12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</row>
    <row r="653" spans="1:12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</row>
    <row r="654" spans="1:12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</row>
    <row r="655" spans="1:12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</row>
    <row r="656" spans="1:12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</row>
    <row r="657" spans="1:12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</row>
    <row r="658" spans="1:12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</row>
    <row r="659" spans="1:12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</row>
    <row r="660" spans="1:12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</row>
    <row r="661" spans="1:12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</row>
    <row r="662" spans="1:12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</row>
    <row r="663" spans="1:12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</row>
    <row r="664" spans="1:12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</row>
    <row r="665" spans="1:12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</row>
    <row r="666" spans="1:12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</row>
    <row r="667" spans="1:12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</row>
    <row r="668" spans="1:12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</row>
    <row r="669" spans="1:12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</row>
    <row r="670" spans="1:12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</row>
    <row r="671" spans="1:12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</row>
    <row r="672" spans="1:12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</row>
    <row r="673" spans="1:12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</row>
    <row r="674" spans="1:12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</row>
    <row r="675" spans="1:12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</row>
    <row r="676" spans="1:12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</row>
    <row r="677" spans="1:12" s="2" customFormat="1" ht="14.2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</row>
    <row r="678" spans="1:12" s="2" customFormat="1" ht="14.2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</row>
    <row r="679" spans="1:12" s="2" customFormat="1" ht="14.2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</row>
    <row r="680" spans="1:12" s="2" customFormat="1" ht="14.2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</row>
    <row r="681" spans="1:12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</row>
    <row r="682" spans="1:12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</row>
    <row r="683" spans="1:12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</row>
    <row r="684" spans="1:12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</row>
    <row r="685" spans="1:12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</row>
    <row r="686" spans="1:12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</row>
    <row r="687" spans="1:12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</row>
    <row r="688" spans="1:12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</row>
    <row r="689" spans="1:12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</row>
    <row r="690" spans="1:12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</row>
    <row r="691" spans="1:12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</row>
    <row r="692" spans="1:12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</row>
    <row r="693" spans="1:12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</row>
    <row r="694" spans="1:12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</row>
    <row r="695" spans="1:12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</row>
    <row r="696" spans="1:12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</row>
    <row r="697" spans="1:12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</row>
    <row r="698" spans="1:12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</row>
    <row r="699" spans="1:12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</row>
    <row r="700" spans="1:12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</row>
    <row r="701" spans="1:12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</row>
    <row r="702" spans="1:12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</row>
    <row r="703" spans="1:12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</row>
    <row r="704" spans="1:12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2" t="s">
        <v>46</v>
      </c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3" s="2" customFormat="1" ht="16.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3" s="2" customFormat="1" ht="16.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6.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.7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6.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6.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  <c r="M888" s="1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4.2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  <c r="M890" s="1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  <c r="M891" s="1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  <c r="M892" s="1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  <c r="M893" s="1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  <c r="M894" s="1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  <c r="M895" s="1"/>
    </row>
    <row r="896" spans="1:13" s="2" customFormat="1" ht="15.7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  <c r="M898" s="1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  <c r="M899" s="1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  <c r="M901" s="1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  <c r="M902" s="1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  <c r="M903" s="1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  <c r="M904" s="1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  <c r="M905" s="206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  <c r="M906" s="1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  <c r="M909" s="1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  <c r="M910" s="1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  <c r="M911" s="1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  <c r="M912" s="1"/>
    </row>
    <row r="913" spans="1:13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  <c r="M913" s="1"/>
    </row>
    <row r="914" spans="1:13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  <c r="M914" s="1"/>
    </row>
    <row r="915" spans="1:13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  <c r="M915" s="1"/>
    </row>
    <row r="916" spans="1:13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  <c r="M916" s="1"/>
    </row>
    <row r="917" spans="1:13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  <c r="M917" s="1"/>
    </row>
    <row r="918" spans="1:13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  <c r="M918" s="1"/>
    </row>
    <row r="919" spans="1:13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  <c r="M919" s="1"/>
    </row>
    <row r="920" spans="1:13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  <c r="M920" s="1"/>
    </row>
    <row r="921" spans="1:13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  <c r="M921" s="1"/>
    </row>
    <row r="922" spans="1:13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  <c r="M922" s="1"/>
    </row>
    <row r="923" spans="1:13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  <c r="M923" s="1"/>
    </row>
    <row r="924" spans="1:13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  <c r="M924" s="1"/>
    </row>
    <row r="925" spans="1:13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  <c r="M925" s="1"/>
    </row>
    <row r="926" spans="1:13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  <c r="M926" s="1"/>
    </row>
    <row r="927" spans="1:13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  <c r="M927" s="1"/>
    </row>
    <row r="928" spans="1:13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  <c r="M928" s="1"/>
    </row>
    <row r="929" spans="1:13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  <c r="M929" s="1"/>
    </row>
    <row r="930" spans="1:13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  <c r="M930" s="1"/>
    </row>
    <row r="931" spans="1:13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  <c r="M931" s="1"/>
    </row>
    <row r="932" spans="1:13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  <c r="M932" s="1"/>
    </row>
    <row r="933" spans="1:13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  <c r="M933" s="1"/>
    </row>
    <row r="934" spans="1:13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  <c r="M934" s="1"/>
    </row>
    <row r="935" spans="1:13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  <c r="M935" s="1"/>
    </row>
    <row r="936" spans="1:13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  <c r="M936" s="1"/>
    </row>
    <row r="937" spans="1:13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  <c r="M937" s="1"/>
    </row>
    <row r="938" spans="1:13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  <c r="M938" s="1"/>
    </row>
    <row r="939" spans="1:13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3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3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3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3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3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3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  <c r="M945" s="1"/>
    </row>
    <row r="946" spans="1:13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3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3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3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3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3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3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3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3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3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  <c r="M955" s="1"/>
    </row>
    <row r="956" spans="1:13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  <c r="M956" s="1"/>
    </row>
    <row r="957" spans="1:13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  <c r="M957" s="1"/>
    </row>
    <row r="958" spans="1:13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3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  <c r="M959" s="1"/>
    </row>
    <row r="960" spans="1:13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3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  <c r="M961" s="1"/>
    </row>
    <row r="962" spans="1:13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  <c r="M962" s="1"/>
    </row>
    <row r="963" spans="1:13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3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  <c r="M964" s="1"/>
    </row>
    <row r="965" spans="1:13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3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3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  <c r="M967" s="1"/>
    </row>
    <row r="968" spans="1:13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3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3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3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3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3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3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3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3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3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3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  <c r="M1154" s="2" t="s">
        <v>42</v>
      </c>
    </row>
    <row r="1155" spans="1:13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3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3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3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3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3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3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3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3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3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3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3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3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3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2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2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2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2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2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2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2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2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2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2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2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2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2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2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2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2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2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2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2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2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2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2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2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2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2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2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2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2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2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2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2" s="2" customFormat="1" ht="15" customHeight="1" x14ac:dyDescent="0.2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2" s="2" customFormat="1" ht="15" customHeight="1" x14ac:dyDescent="0.2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</row>
    <row r="1233" spans="1:12" s="2" customFormat="1" ht="15" customHeight="1" x14ac:dyDescent="0.2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</row>
    <row r="1234" spans="1:12" s="2" customFormat="1" ht="15" customHeight="1" x14ac:dyDescent="0.2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</row>
    <row r="1235" spans="1:12" s="2" customFormat="1" ht="15" customHeight="1" x14ac:dyDescent="0.2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</row>
    <row r="1236" spans="1:12" s="2" customFormat="1" ht="15" customHeight="1" x14ac:dyDescent="0.2">
      <c r="A1236" s="4"/>
      <c r="B1236" s="8"/>
      <c r="C1236" s="3"/>
      <c r="D1236" s="5"/>
      <c r="E1236" s="3"/>
      <c r="F1236" s="3"/>
      <c r="G1236" s="3"/>
      <c r="H1236" s="6"/>
      <c r="I1236" s="18"/>
      <c r="J1236" s="5"/>
      <c r="K1236" s="3"/>
      <c r="L1236" s="5"/>
    </row>
    <row r="1237" spans="1:12" s="2" customFormat="1" ht="15" customHeight="1" x14ac:dyDescent="0.2">
      <c r="A1237" s="4"/>
      <c r="B1237" s="8"/>
      <c r="C1237" s="3"/>
      <c r="D1237" s="5"/>
      <c r="E1237" s="3"/>
      <c r="F1237" s="3"/>
      <c r="G1237" s="3"/>
      <c r="H1237" s="6"/>
      <c r="I1237" s="18"/>
      <c r="J1237" s="5"/>
      <c r="K1237" s="3"/>
      <c r="L1237" s="5"/>
    </row>
    <row r="1238" spans="1:12" s="2" customFormat="1" ht="15" customHeight="1" x14ac:dyDescent="0.2">
      <c r="A1238" s="4"/>
      <c r="B1238" s="8"/>
      <c r="C1238" s="3"/>
      <c r="D1238" s="5"/>
      <c r="E1238" s="3"/>
      <c r="F1238" s="3"/>
      <c r="G1238" s="3"/>
      <c r="H1238" s="6"/>
      <c r="I1238" s="18"/>
      <c r="J1238" s="5"/>
      <c r="K1238" s="3"/>
      <c r="L1238" s="5"/>
    </row>
    <row r="1239" spans="1:12" s="2" customFormat="1" ht="15" customHeight="1" x14ac:dyDescent="0.2">
      <c r="A1239" s="4"/>
      <c r="B1239" s="8"/>
      <c r="C1239" s="3"/>
      <c r="D1239" s="5"/>
      <c r="E1239" s="3"/>
      <c r="F1239" s="3"/>
      <c r="G1239" s="3"/>
      <c r="H1239" s="6"/>
      <c r="I1239" s="18"/>
      <c r="J1239" s="5"/>
      <c r="K1239" s="3"/>
      <c r="L1239" s="5"/>
    </row>
    <row r="1240" spans="1:12" s="2" customFormat="1" ht="15" customHeight="1" x14ac:dyDescent="0.2">
      <c r="A1240" s="4"/>
      <c r="B1240" s="8"/>
      <c r="C1240" s="3"/>
      <c r="D1240" s="5"/>
      <c r="E1240" s="3"/>
      <c r="F1240" s="3"/>
      <c r="G1240" s="3"/>
      <c r="H1240" s="6"/>
      <c r="I1240" s="18"/>
      <c r="J1240" s="5"/>
      <c r="K1240" s="3"/>
      <c r="L1240" s="5"/>
    </row>
    <row r="1241" spans="1:12" s="2" customFormat="1" ht="15" customHeight="1" x14ac:dyDescent="0.2">
      <c r="A1241" s="4"/>
      <c r="B1241" s="8"/>
      <c r="C1241" s="3"/>
      <c r="D1241" s="5"/>
      <c r="E1241" s="3"/>
      <c r="F1241" s="3"/>
      <c r="G1241" s="3"/>
      <c r="H1241" s="6"/>
      <c r="I1241" s="18"/>
      <c r="J1241" s="5"/>
      <c r="K1241" s="3"/>
      <c r="L1241" s="5"/>
    </row>
    <row r="1242" spans="1:12" s="2" customFormat="1" ht="15" customHeight="1" x14ac:dyDescent="0.2">
      <c r="A1242" s="4"/>
      <c r="B1242" s="8"/>
      <c r="C1242" s="3"/>
      <c r="D1242" s="5"/>
      <c r="E1242" s="3"/>
      <c r="F1242" s="3"/>
      <c r="G1242" s="3"/>
      <c r="H1242" s="6"/>
      <c r="I1242" s="18"/>
      <c r="J1242" s="5"/>
      <c r="K1242" s="3"/>
      <c r="L1242" s="5"/>
    </row>
    <row r="1243" spans="1:12" s="2" customFormat="1" ht="15" customHeight="1" x14ac:dyDescent="0.2">
      <c r="A1243" s="4"/>
      <c r="B1243" s="8"/>
      <c r="C1243" s="3"/>
      <c r="D1243" s="5"/>
      <c r="E1243" s="3"/>
      <c r="F1243" s="3"/>
      <c r="G1243" s="3"/>
      <c r="H1243" s="6"/>
      <c r="I1243" s="18"/>
      <c r="J1243" s="5"/>
      <c r="K1243" s="3"/>
      <c r="L1243" s="5"/>
    </row>
    <row r="1244" spans="1:12" s="2" customFormat="1" ht="15" customHeight="1" x14ac:dyDescent="0.2">
      <c r="A1244" s="4"/>
      <c r="B1244" s="8"/>
      <c r="C1244" s="3"/>
      <c r="D1244" s="5"/>
      <c r="E1244" s="3"/>
      <c r="F1244" s="3"/>
      <c r="G1244" s="3"/>
      <c r="H1244" s="6"/>
      <c r="I1244" s="18"/>
      <c r="J1244" s="5"/>
      <c r="K1244" s="3"/>
      <c r="L1244" s="5"/>
    </row>
    <row r="1245" spans="1:12" s="2" customFormat="1" ht="15" customHeight="1" x14ac:dyDescent="0.2">
      <c r="A1245" s="4"/>
      <c r="B1245" s="8"/>
      <c r="C1245" s="3"/>
      <c r="D1245" s="5"/>
      <c r="E1245" s="3"/>
      <c r="F1245" s="3"/>
      <c r="G1245" s="3"/>
      <c r="H1245" s="6"/>
      <c r="I1245" s="18"/>
      <c r="J1245" s="5"/>
      <c r="K1245" s="3"/>
      <c r="L1245" s="5"/>
    </row>
    <row r="1246" spans="1:12" s="2" customFormat="1" ht="15" customHeight="1" x14ac:dyDescent="0.2">
      <c r="A1246" s="4"/>
      <c r="B1246" s="8"/>
      <c r="C1246" s="3"/>
      <c r="D1246" s="5"/>
      <c r="E1246" s="3"/>
      <c r="F1246" s="3"/>
      <c r="G1246" s="3"/>
      <c r="H1246" s="6"/>
      <c r="I1246" s="18"/>
      <c r="J1246" s="5"/>
      <c r="K1246" s="3"/>
      <c r="L1246" s="5"/>
    </row>
    <row r="1247" spans="1:12" s="2" customFormat="1" ht="15" customHeight="1" x14ac:dyDescent="0.2">
      <c r="A1247" s="4"/>
      <c r="B1247" s="8"/>
      <c r="C1247" s="3"/>
      <c r="D1247" s="5"/>
      <c r="E1247" s="3"/>
      <c r="F1247" s="3"/>
      <c r="G1247" s="3"/>
      <c r="H1247" s="6"/>
      <c r="I1247" s="18"/>
      <c r="J1247" s="5"/>
      <c r="K1247" s="3"/>
      <c r="L1247" s="5"/>
    </row>
    <row r="1248" spans="1:12" s="2" customFormat="1" ht="15" customHeight="1" x14ac:dyDescent="0.2">
      <c r="A1248" s="4"/>
      <c r="B1248" s="8"/>
      <c r="C1248" s="3"/>
      <c r="D1248" s="5"/>
      <c r="E1248" s="3"/>
      <c r="F1248" s="3"/>
      <c r="G1248" s="3"/>
      <c r="H1248" s="6"/>
      <c r="I1248" s="18"/>
      <c r="J1248" s="5"/>
      <c r="K1248" s="3"/>
      <c r="L1248" s="5"/>
    </row>
    <row r="1249" spans="1:12" s="2" customFormat="1" ht="15" customHeight="1" x14ac:dyDescent="0.2">
      <c r="A1249" s="4"/>
      <c r="B1249" s="8"/>
      <c r="C1249" s="3"/>
      <c r="D1249" s="5"/>
      <c r="E1249" s="3"/>
      <c r="F1249" s="3"/>
      <c r="G1249" s="3"/>
      <c r="H1249" s="6"/>
      <c r="I1249" s="18"/>
      <c r="J1249" s="5"/>
      <c r="K1249" s="3"/>
      <c r="L1249" s="5"/>
    </row>
    <row r="1250" spans="1:12" s="2" customFormat="1" ht="15" customHeight="1" x14ac:dyDescent="0.2">
      <c r="A1250" s="4"/>
      <c r="B1250" s="8"/>
      <c r="C1250" s="3"/>
      <c r="D1250" s="5"/>
      <c r="E1250" s="3"/>
      <c r="F1250" s="3"/>
      <c r="G1250" s="3"/>
      <c r="H1250" s="6"/>
      <c r="I1250" s="18"/>
      <c r="J1250" s="5"/>
      <c r="K1250" s="3"/>
      <c r="L1250" s="5"/>
    </row>
    <row r="1251" spans="1:12" s="2" customFormat="1" ht="15" customHeight="1" x14ac:dyDescent="0.2">
      <c r="A1251" s="4"/>
      <c r="B1251" s="8"/>
      <c r="C1251" s="3"/>
      <c r="D1251" s="5"/>
      <c r="E1251" s="3"/>
      <c r="F1251" s="3"/>
      <c r="G1251" s="3"/>
      <c r="H1251" s="6"/>
      <c r="I1251" s="18"/>
      <c r="J1251" s="5"/>
      <c r="K1251" s="3"/>
      <c r="L1251" s="5"/>
    </row>
    <row r="1252" spans="1:12" s="2" customFormat="1" ht="15" customHeight="1" x14ac:dyDescent="0.2">
      <c r="A1252" s="4"/>
      <c r="B1252" s="8"/>
      <c r="C1252" s="3"/>
      <c r="D1252" s="5"/>
      <c r="E1252" s="3"/>
      <c r="F1252" s="3"/>
      <c r="G1252" s="3"/>
      <c r="H1252" s="6"/>
      <c r="I1252" s="18"/>
      <c r="J1252" s="5"/>
      <c r="K1252" s="3"/>
      <c r="L1252" s="5"/>
    </row>
    <row r="1253" spans="1:12" s="2" customFormat="1" ht="15" customHeight="1" x14ac:dyDescent="0.2">
      <c r="A1253" s="4"/>
      <c r="B1253" s="8"/>
      <c r="C1253" s="3"/>
      <c r="D1253" s="5"/>
      <c r="E1253" s="3"/>
      <c r="F1253" s="3"/>
      <c r="G1253" s="3"/>
      <c r="H1253" s="6"/>
      <c r="I1253" s="18"/>
      <c r="J1253" s="5"/>
      <c r="K1253" s="3"/>
      <c r="L1253" s="5"/>
    </row>
    <row r="1254" spans="1:12" s="2" customFormat="1" ht="15" customHeight="1" x14ac:dyDescent="0.2">
      <c r="A1254" s="4"/>
      <c r="B1254" s="8"/>
      <c r="C1254" s="3"/>
      <c r="D1254" s="5"/>
      <c r="E1254" s="3"/>
      <c r="F1254" s="3"/>
      <c r="G1254" s="3"/>
      <c r="H1254" s="6"/>
      <c r="I1254" s="18"/>
      <c r="J1254" s="5"/>
      <c r="K1254" s="3"/>
      <c r="L1254" s="5"/>
    </row>
    <row r="1255" spans="1:12" s="2" customFormat="1" ht="15" customHeight="1" x14ac:dyDescent="0.2">
      <c r="A1255" s="4"/>
      <c r="B1255" s="8"/>
      <c r="C1255" s="3"/>
      <c r="D1255" s="5"/>
      <c r="E1255" s="3"/>
      <c r="F1255" s="3"/>
      <c r="G1255" s="3"/>
      <c r="H1255" s="6"/>
      <c r="I1255" s="18"/>
      <c r="J1255" s="5"/>
      <c r="K1255" s="3"/>
      <c r="L1255" s="5"/>
    </row>
    <row r="1256" spans="1:12" s="2" customFormat="1" ht="15" customHeight="1" x14ac:dyDescent="0.2">
      <c r="A1256" s="4"/>
      <c r="B1256" s="8"/>
      <c r="C1256" s="3"/>
      <c r="D1256" s="5"/>
      <c r="E1256" s="3"/>
      <c r="F1256" s="3"/>
      <c r="G1256" s="3"/>
      <c r="H1256" s="6"/>
      <c r="I1256" s="18"/>
      <c r="J1256" s="5"/>
      <c r="K1256" s="3"/>
      <c r="L1256" s="5"/>
    </row>
    <row r="1257" spans="1:12" s="2" customFormat="1" ht="15" customHeight="1" x14ac:dyDescent="0.2">
      <c r="A1257" s="4"/>
      <c r="B1257" s="8"/>
      <c r="C1257" s="3"/>
      <c r="D1257" s="5"/>
      <c r="E1257" s="3"/>
      <c r="F1257" s="3"/>
      <c r="G1257" s="3"/>
      <c r="H1257" s="6"/>
      <c r="I1257" s="18"/>
      <c r="J1257" s="5"/>
      <c r="K1257" s="3"/>
      <c r="L1257" s="5"/>
    </row>
    <row r="1258" spans="1:12" s="2" customFormat="1" ht="15" customHeight="1" x14ac:dyDescent="0.2">
      <c r="A1258" s="4"/>
      <c r="B1258" s="8"/>
      <c r="C1258" s="3"/>
      <c r="D1258" s="5"/>
      <c r="E1258" s="3"/>
      <c r="F1258" s="3"/>
      <c r="G1258" s="3"/>
      <c r="H1258" s="6"/>
      <c r="I1258" s="18"/>
      <c r="J1258" s="5"/>
      <c r="K1258" s="3"/>
      <c r="L1258" s="5"/>
    </row>
    <row r="1259" spans="1:12" s="2" customFormat="1" ht="15" customHeight="1" x14ac:dyDescent="0.2">
      <c r="A1259" s="4"/>
      <c r="B1259" s="8"/>
      <c r="C1259" s="3"/>
      <c r="D1259" s="5"/>
      <c r="E1259" s="3"/>
      <c r="F1259" s="3"/>
      <c r="G1259" s="3"/>
      <c r="H1259" s="6"/>
      <c r="I1259" s="18"/>
      <c r="J1259" s="5"/>
      <c r="K1259" s="3"/>
      <c r="L1259" s="5"/>
    </row>
    <row r="1260" spans="1:12" s="2" customFormat="1" ht="15" customHeight="1" x14ac:dyDescent="0.2">
      <c r="A1260" s="4"/>
      <c r="B1260" s="8"/>
      <c r="C1260" s="3"/>
      <c r="D1260" s="5"/>
      <c r="E1260" s="3"/>
      <c r="F1260" s="3"/>
      <c r="G1260" s="3"/>
      <c r="H1260" s="6"/>
      <c r="I1260" s="18"/>
      <c r="J1260" s="5"/>
      <c r="K1260" s="3"/>
      <c r="L1260" s="5"/>
    </row>
    <row r="1261" spans="1:12" s="2" customFormat="1" ht="15" customHeight="1" x14ac:dyDescent="0.2">
      <c r="A1261" s="4"/>
      <c r="B1261" s="8"/>
      <c r="C1261" s="3"/>
      <c r="D1261" s="5"/>
      <c r="E1261" s="3"/>
      <c r="F1261" s="3"/>
      <c r="G1261" s="3"/>
      <c r="H1261" s="6"/>
      <c r="I1261" s="18"/>
      <c r="J1261" s="5"/>
      <c r="K1261" s="3"/>
      <c r="L1261" s="5"/>
    </row>
    <row r="1262" spans="1:12" s="2" customFormat="1" ht="15" customHeight="1" x14ac:dyDescent="0.2">
      <c r="A1262" s="4"/>
      <c r="B1262" s="8"/>
      <c r="C1262" s="3"/>
      <c r="D1262" s="5"/>
      <c r="E1262" s="3"/>
      <c r="F1262" s="3"/>
      <c r="G1262" s="3"/>
      <c r="H1262" s="6"/>
      <c r="I1262" s="18"/>
      <c r="J1262" s="5"/>
      <c r="K1262" s="3"/>
      <c r="L1262" s="5"/>
    </row>
    <row r="1263" spans="1:12" s="2" customFormat="1" ht="15" customHeight="1" x14ac:dyDescent="0.2">
      <c r="A1263" s="4"/>
      <c r="B1263" s="8"/>
      <c r="C1263" s="3"/>
      <c r="D1263" s="5"/>
      <c r="E1263" s="3"/>
      <c r="F1263" s="3"/>
      <c r="G1263" s="3"/>
      <c r="H1263" s="6"/>
      <c r="I1263" s="18"/>
      <c r="J1263" s="5"/>
      <c r="K1263" s="3"/>
      <c r="L1263" s="5"/>
    </row>
    <row r="1264" spans="1:12" s="2" customFormat="1" ht="15" customHeight="1" x14ac:dyDescent="0.2">
      <c r="A1264" s="4"/>
      <c r="B1264" s="8"/>
      <c r="C1264" s="3"/>
      <c r="D1264" s="5"/>
      <c r="E1264" s="3"/>
      <c r="F1264" s="3"/>
      <c r="G1264" s="3"/>
      <c r="H1264" s="6"/>
      <c r="I1264" s="18"/>
      <c r="J1264" s="5"/>
      <c r="K1264" s="3"/>
      <c r="L1264" s="5"/>
    </row>
    <row r="1265" spans="1:13" s="2" customFormat="1" ht="15" customHeight="1" x14ac:dyDescent="0.2">
      <c r="A1265" s="4"/>
      <c r="B1265" s="8"/>
      <c r="C1265" s="3"/>
      <c r="D1265" s="5"/>
      <c r="E1265" s="3"/>
      <c r="F1265" s="3"/>
      <c r="G1265" s="3"/>
      <c r="H1265" s="6"/>
      <c r="I1265" s="18"/>
      <c r="J1265" s="5"/>
      <c r="K1265" s="3"/>
      <c r="L1265" s="5"/>
    </row>
    <row r="1266" spans="1:13" s="2" customFormat="1" ht="15" customHeight="1" x14ac:dyDescent="0.2">
      <c r="A1266" s="4"/>
      <c r="B1266" s="8"/>
      <c r="C1266" s="3"/>
      <c r="D1266" s="5"/>
      <c r="E1266" s="3"/>
      <c r="F1266" s="3"/>
      <c r="G1266" s="3"/>
      <c r="H1266" s="6"/>
      <c r="I1266" s="18"/>
      <c r="J1266" s="5"/>
      <c r="K1266" s="3"/>
      <c r="L1266" s="5"/>
    </row>
    <row r="1267" spans="1:13" s="2" customFormat="1" ht="15" customHeight="1" x14ac:dyDescent="0.2">
      <c r="A1267" s="4"/>
      <c r="B1267" s="8"/>
      <c r="C1267" s="3"/>
      <c r="D1267" s="5"/>
      <c r="E1267" s="3"/>
      <c r="F1267" s="3"/>
      <c r="G1267" s="3"/>
      <c r="H1267" s="6"/>
      <c r="I1267" s="18"/>
      <c r="J1267" s="5"/>
      <c r="K1267" s="3"/>
      <c r="L1267" s="5"/>
    </row>
    <row r="1268" spans="1:13" s="2" customFormat="1" ht="15" customHeight="1" x14ac:dyDescent="0.2">
      <c r="A1268" s="4"/>
      <c r="B1268" s="8"/>
      <c r="C1268" s="3"/>
      <c r="D1268" s="5"/>
      <c r="E1268" s="3"/>
      <c r="F1268" s="3"/>
      <c r="G1268" s="3"/>
      <c r="H1268" s="6"/>
      <c r="I1268" s="18"/>
      <c r="J1268" s="5"/>
      <c r="K1268" s="3"/>
      <c r="L1268" s="5"/>
    </row>
    <row r="1269" spans="1:13" s="2" customFormat="1" ht="15" customHeight="1" x14ac:dyDescent="0.2">
      <c r="A1269" s="4"/>
      <c r="B1269" s="8"/>
      <c r="C1269" s="3"/>
      <c r="D1269" s="5"/>
      <c r="E1269" s="3"/>
      <c r="F1269" s="3"/>
      <c r="G1269" s="3"/>
      <c r="H1269" s="6"/>
      <c r="I1269" s="18"/>
      <c r="J1269" s="5"/>
      <c r="K1269" s="3"/>
      <c r="L1269" s="5"/>
    </row>
    <row r="1270" spans="1:13" s="2" customFormat="1" ht="15" customHeight="1" x14ac:dyDescent="0.2">
      <c r="A1270" s="4"/>
      <c r="B1270" s="8"/>
      <c r="C1270" s="3"/>
      <c r="D1270" s="5"/>
      <c r="E1270" s="3"/>
      <c r="F1270" s="3"/>
      <c r="G1270" s="3"/>
      <c r="H1270" s="6"/>
      <c r="I1270" s="18"/>
      <c r="J1270" s="5"/>
      <c r="K1270" s="3"/>
      <c r="L1270" s="5"/>
    </row>
    <row r="1271" spans="1:13" s="2" customFormat="1" ht="15" customHeight="1" x14ac:dyDescent="0.2">
      <c r="A1271" s="4"/>
      <c r="B1271" s="8"/>
      <c r="C1271" s="3"/>
      <c r="D1271" s="5"/>
      <c r="E1271" s="3"/>
      <c r="F1271" s="3"/>
      <c r="G1271" s="3"/>
      <c r="H1271" s="6"/>
      <c r="I1271" s="18"/>
      <c r="J1271" s="5"/>
      <c r="K1271" s="3"/>
      <c r="L1271" s="5"/>
      <c r="M1271" s="1"/>
    </row>
    <row r="1272" spans="1:13" s="2" customFormat="1" ht="15" customHeight="1" x14ac:dyDescent="0.2">
      <c r="A1272" s="4"/>
      <c r="B1272" s="8"/>
      <c r="C1272" s="3"/>
      <c r="D1272" s="5"/>
      <c r="E1272" s="3"/>
      <c r="F1272" s="3"/>
      <c r="G1272" s="3"/>
      <c r="H1272" s="6"/>
      <c r="I1272" s="18"/>
      <c r="J1272" s="5"/>
      <c r="K1272" s="3"/>
      <c r="L1272" s="5"/>
    </row>
    <row r="1273" spans="1:13" s="2" customFormat="1" ht="15" customHeight="1" x14ac:dyDescent="0.2">
      <c r="A1273" s="4"/>
      <c r="B1273" s="8"/>
      <c r="C1273" s="3"/>
      <c r="D1273" s="5"/>
      <c r="E1273" s="3"/>
      <c r="F1273" s="3"/>
      <c r="G1273" s="3"/>
      <c r="H1273" s="6"/>
      <c r="I1273" s="18"/>
      <c r="J1273" s="5"/>
      <c r="K1273" s="3"/>
      <c r="L1273" s="5"/>
    </row>
    <row r="1274" spans="1:13" s="2" customFormat="1" ht="15" customHeight="1" x14ac:dyDescent="0.2">
      <c r="A1274" s="4"/>
      <c r="B1274" s="8"/>
      <c r="C1274" s="3"/>
      <c r="D1274" s="5"/>
      <c r="E1274" s="3"/>
      <c r="F1274" s="3"/>
      <c r="G1274" s="3"/>
      <c r="H1274" s="6"/>
      <c r="I1274" s="18"/>
      <c r="J1274" s="5"/>
      <c r="K1274" s="3"/>
      <c r="L1274" s="5"/>
    </row>
    <row r="1275" spans="1:13" s="2" customFormat="1" ht="15" customHeight="1" x14ac:dyDescent="0.2">
      <c r="A1275" s="4"/>
      <c r="B1275" s="8"/>
      <c r="C1275" s="3"/>
      <c r="D1275" s="5"/>
      <c r="E1275" s="3"/>
      <c r="F1275" s="3"/>
      <c r="G1275" s="3"/>
      <c r="H1275" s="6"/>
      <c r="I1275" s="18"/>
      <c r="J1275" s="5"/>
      <c r="K1275" s="3"/>
      <c r="L1275" s="5"/>
    </row>
    <row r="1276" spans="1:13" s="2" customFormat="1" ht="15" customHeight="1" x14ac:dyDescent="0.2">
      <c r="A1276" s="4"/>
      <c r="B1276" s="8"/>
      <c r="C1276" s="3"/>
      <c r="D1276" s="5"/>
      <c r="E1276" s="3"/>
      <c r="F1276" s="3"/>
      <c r="G1276" s="3"/>
      <c r="H1276" s="6"/>
      <c r="I1276" s="18"/>
      <c r="J1276" s="5"/>
      <c r="K1276" s="3"/>
      <c r="L1276" s="5"/>
    </row>
    <row r="1277" spans="1:13" s="2" customFormat="1" ht="15" customHeight="1" x14ac:dyDescent="0.2">
      <c r="A1277" s="4"/>
      <c r="B1277" s="8"/>
      <c r="C1277" s="3"/>
      <c r="D1277" s="5"/>
      <c r="E1277" s="3"/>
      <c r="F1277" s="3"/>
      <c r="G1277" s="3"/>
      <c r="H1277" s="6"/>
      <c r="I1277" s="18"/>
      <c r="J1277" s="5"/>
      <c r="K1277" s="3"/>
      <c r="L1277" s="5"/>
    </row>
    <row r="1278" spans="1:13" s="2" customFormat="1" ht="15" customHeight="1" x14ac:dyDescent="0.2">
      <c r="A1278" s="4"/>
      <c r="B1278" s="8"/>
      <c r="C1278" s="3"/>
      <c r="D1278" s="5"/>
      <c r="E1278" s="3"/>
      <c r="F1278" s="3"/>
      <c r="G1278" s="3"/>
      <c r="H1278" s="6"/>
      <c r="I1278" s="18"/>
      <c r="J1278" s="5"/>
      <c r="K1278" s="3"/>
      <c r="L1278" s="5"/>
      <c r="M1278" s="1"/>
    </row>
    <row r="1279" spans="1:13" s="2" customFormat="1" ht="15" customHeight="1" x14ac:dyDescent="0.2">
      <c r="A1279" s="4"/>
      <c r="B1279" s="8"/>
      <c r="C1279" s="3"/>
      <c r="D1279" s="5"/>
      <c r="E1279" s="3"/>
      <c r="F1279" s="3"/>
      <c r="G1279" s="3"/>
      <c r="H1279" s="6"/>
      <c r="I1279" s="18"/>
      <c r="J1279" s="5"/>
      <c r="K1279" s="3"/>
      <c r="L1279" s="5"/>
      <c r="M1279" s="1"/>
    </row>
    <row r="1280" spans="1:13" s="2" customFormat="1" ht="15" customHeight="1" x14ac:dyDescent="0.2">
      <c r="A1280" s="4"/>
      <c r="B1280" s="8"/>
      <c r="C1280" s="3"/>
      <c r="D1280" s="5"/>
      <c r="E1280" s="3"/>
      <c r="F1280" s="3"/>
      <c r="G1280" s="3"/>
      <c r="H1280" s="6"/>
      <c r="I1280" s="18"/>
      <c r="J1280" s="5"/>
      <c r="K1280" s="3"/>
      <c r="L1280" s="5"/>
    </row>
    <row r="1281" spans="1:13" s="2" customFormat="1" ht="15" customHeight="1" x14ac:dyDescent="0.2">
      <c r="A1281" s="4"/>
      <c r="B1281" s="8"/>
      <c r="C1281" s="3"/>
      <c r="D1281" s="5"/>
      <c r="E1281" s="3"/>
      <c r="F1281" s="3"/>
      <c r="G1281" s="3"/>
      <c r="H1281" s="6"/>
      <c r="I1281" s="18"/>
      <c r="J1281" s="5"/>
      <c r="K1281" s="3"/>
      <c r="L1281" s="5"/>
      <c r="M1281" s="1"/>
    </row>
    <row r="1282" spans="1:13" s="2" customFormat="1" ht="15" customHeight="1" x14ac:dyDescent="0.2">
      <c r="A1282" s="4"/>
      <c r="B1282" s="8"/>
      <c r="C1282" s="3"/>
      <c r="D1282" s="5"/>
      <c r="E1282" s="3"/>
      <c r="F1282" s="3"/>
      <c r="G1282" s="3"/>
      <c r="H1282" s="6"/>
      <c r="I1282" s="18"/>
      <c r="J1282" s="5"/>
      <c r="K1282" s="3"/>
      <c r="L1282" s="5"/>
      <c r="M1282" s="84"/>
    </row>
    <row r="1283" spans="1:13" s="2" customFormat="1" ht="15" customHeight="1" x14ac:dyDescent="0.2">
      <c r="A1283" s="4"/>
      <c r="B1283" s="8"/>
      <c r="C1283" s="3"/>
      <c r="D1283" s="5"/>
      <c r="E1283" s="3"/>
      <c r="F1283" s="3"/>
      <c r="G1283" s="3"/>
      <c r="H1283" s="6"/>
      <c r="I1283" s="18"/>
      <c r="J1283" s="5"/>
      <c r="K1283" s="3"/>
      <c r="L1283" s="5"/>
    </row>
    <row r="1284" spans="1:13" s="2" customFormat="1" ht="15" customHeight="1" x14ac:dyDescent="0.2">
      <c r="A1284" s="4"/>
      <c r="B1284" s="8"/>
      <c r="C1284" s="3"/>
      <c r="D1284" s="5"/>
      <c r="E1284" s="3"/>
      <c r="F1284" s="3"/>
      <c r="G1284" s="3"/>
      <c r="H1284" s="6"/>
      <c r="I1284" s="18"/>
      <c r="J1284" s="5"/>
      <c r="K1284" s="3"/>
      <c r="L1284" s="5"/>
    </row>
    <row r="1285" spans="1:13" s="2" customFormat="1" ht="15" customHeight="1" x14ac:dyDescent="0.2">
      <c r="A1285" s="4"/>
      <c r="B1285" s="8"/>
      <c r="C1285" s="3"/>
      <c r="D1285" s="5"/>
      <c r="E1285" s="3"/>
      <c r="F1285" s="3"/>
      <c r="G1285" s="3"/>
      <c r="H1285" s="6"/>
      <c r="I1285" s="18"/>
      <c r="J1285" s="5"/>
      <c r="K1285" s="3"/>
      <c r="L1285" s="5"/>
    </row>
    <row r="1286" spans="1:13" s="2" customFormat="1" ht="15" customHeight="1" x14ac:dyDescent="0.2">
      <c r="A1286" s="4"/>
      <c r="B1286" s="8"/>
      <c r="C1286" s="3"/>
      <c r="D1286" s="5"/>
      <c r="E1286" s="3"/>
      <c r="F1286" s="3"/>
      <c r="G1286" s="3"/>
      <c r="H1286" s="6"/>
      <c r="I1286" s="18"/>
      <c r="J1286" s="5"/>
      <c r="K1286" s="3"/>
      <c r="L1286" s="5"/>
    </row>
    <row r="1287" spans="1:13" s="2" customFormat="1" ht="15" customHeight="1" x14ac:dyDescent="0.2">
      <c r="A1287" s="4"/>
      <c r="B1287" s="8"/>
      <c r="C1287" s="3"/>
      <c r="D1287" s="5"/>
      <c r="E1287" s="3"/>
      <c r="F1287" s="3"/>
      <c r="G1287" s="3"/>
      <c r="H1287" s="6"/>
      <c r="I1287" s="18"/>
      <c r="J1287" s="5"/>
      <c r="K1287" s="3"/>
      <c r="L1287" s="5"/>
    </row>
    <row r="1288" spans="1:13" s="2" customFormat="1" ht="15" customHeight="1" x14ac:dyDescent="0.2">
      <c r="A1288" s="4"/>
      <c r="B1288" s="8"/>
      <c r="C1288" s="3"/>
      <c r="D1288" s="5"/>
      <c r="E1288" s="3"/>
      <c r="F1288" s="3"/>
      <c r="G1288" s="3"/>
      <c r="H1288" s="6"/>
      <c r="I1288" s="18"/>
      <c r="J1288" s="5"/>
      <c r="K1288" s="3"/>
      <c r="L1288" s="5"/>
    </row>
    <row r="1289" spans="1:13" s="2" customFormat="1" ht="15" customHeight="1" x14ac:dyDescent="0.2">
      <c r="A1289" s="4"/>
      <c r="B1289" s="8"/>
      <c r="C1289" s="3"/>
      <c r="D1289" s="5"/>
      <c r="E1289" s="3"/>
      <c r="F1289" s="3"/>
      <c r="G1289" s="3"/>
      <c r="H1289" s="6"/>
      <c r="I1289" s="18"/>
      <c r="J1289" s="5"/>
      <c r="K1289" s="3"/>
      <c r="L1289" s="5"/>
    </row>
    <row r="1290" spans="1:13" s="2" customFormat="1" ht="15" customHeight="1" x14ac:dyDescent="0.2">
      <c r="A1290" s="4"/>
      <c r="B1290" s="8"/>
      <c r="C1290" s="3"/>
      <c r="D1290" s="5"/>
      <c r="E1290" s="3"/>
      <c r="F1290" s="3"/>
      <c r="G1290" s="3"/>
      <c r="H1290" s="6"/>
      <c r="I1290" s="18"/>
      <c r="J1290" s="5"/>
      <c r="K1290" s="3"/>
      <c r="L1290" s="5"/>
    </row>
    <row r="1291" spans="1:13" s="2" customFormat="1" ht="15" customHeight="1" x14ac:dyDescent="0.2">
      <c r="A1291" s="4"/>
      <c r="B1291" s="8"/>
      <c r="C1291" s="3"/>
      <c r="D1291" s="5"/>
      <c r="E1291" s="3"/>
      <c r="F1291" s="3"/>
      <c r="G1291" s="3"/>
      <c r="H1291" s="6"/>
      <c r="I1291" s="18"/>
      <c r="J1291" s="5"/>
      <c r="K1291" s="3"/>
      <c r="L1291" s="5"/>
    </row>
    <row r="1292" spans="1:13" ht="15" customHeight="1" x14ac:dyDescent="0.2">
      <c r="M1292" s="2"/>
    </row>
    <row r="1293" spans="1:13" ht="15" customHeight="1" x14ac:dyDescent="0.2">
      <c r="M1293" s="2"/>
    </row>
    <row r="1294" spans="1:13" ht="15" customHeight="1" x14ac:dyDescent="0.2"/>
    <row r="1295" spans="1:13" ht="15" customHeight="1" x14ac:dyDescent="0.2"/>
    <row r="1296" spans="1:13" ht="15" customHeight="1" x14ac:dyDescent="0.2"/>
    <row r="1297" s="1" customFormat="1" ht="15" customHeight="1" x14ac:dyDescent="0.2"/>
    <row r="1298" s="1" customFormat="1" ht="15" customHeight="1" x14ac:dyDescent="0.2"/>
    <row r="1299" s="1" customFormat="1" ht="15" customHeight="1" x14ac:dyDescent="0.2"/>
    <row r="1300" s="1" customFormat="1" ht="15" customHeight="1" x14ac:dyDescent="0.2"/>
    <row r="1301" s="1" customFormat="1" ht="15" customHeight="1" x14ac:dyDescent="0.2"/>
    <row r="1302" s="1" customFormat="1" ht="15" customHeight="1" x14ac:dyDescent="0.2"/>
    <row r="1303" s="1" customFormat="1" ht="15" customHeight="1" x14ac:dyDescent="0.2"/>
    <row r="1304" s="1" customFormat="1" ht="15" customHeight="1" x14ac:dyDescent="0.2"/>
    <row r="1305" s="1" customFormat="1" ht="15" customHeight="1" x14ac:dyDescent="0.2"/>
    <row r="1306" s="1" customFormat="1" ht="15" customHeight="1" x14ac:dyDescent="0.2"/>
    <row r="1307" s="1" customFormat="1" ht="15" customHeight="1" x14ac:dyDescent="0.2"/>
    <row r="1308" s="1" customFormat="1" ht="15" customHeight="1" x14ac:dyDescent="0.2"/>
    <row r="1309" s="1" customFormat="1" ht="15" customHeight="1" x14ac:dyDescent="0.2"/>
    <row r="1310" s="1" customFormat="1" ht="15" customHeight="1" x14ac:dyDescent="0.2"/>
    <row r="1311" s="1" customFormat="1" ht="15" customHeight="1" x14ac:dyDescent="0.2"/>
    <row r="1312" s="1" customFormat="1" ht="15" customHeight="1" x14ac:dyDescent="0.2"/>
    <row r="1313" s="1" customFormat="1" ht="15" customHeight="1" x14ac:dyDescent="0.2"/>
    <row r="1314" s="1" customFormat="1" ht="15" customHeight="1" x14ac:dyDescent="0.2"/>
    <row r="1315" s="1" customFormat="1" ht="15" customHeight="1" x14ac:dyDescent="0.2"/>
    <row r="1316" s="1" customFormat="1" ht="15" customHeight="1" x14ac:dyDescent="0.2"/>
    <row r="1317" s="1" customFormat="1" ht="15" customHeight="1" x14ac:dyDescent="0.2"/>
    <row r="1318" s="1" customFormat="1" ht="15" customHeight="1" x14ac:dyDescent="0.2"/>
    <row r="1319" s="1" customFormat="1" ht="15" customHeight="1" x14ac:dyDescent="0.2"/>
    <row r="1320" s="1" customFormat="1" ht="15" customHeight="1" x14ac:dyDescent="0.2"/>
    <row r="1321" s="1" customFormat="1" ht="15" customHeight="1" x14ac:dyDescent="0.2"/>
    <row r="1322" s="1" customFormat="1" ht="15" customHeight="1" x14ac:dyDescent="0.2"/>
    <row r="1323" s="1" customFormat="1" ht="15" customHeight="1" x14ac:dyDescent="0.2"/>
    <row r="1324" s="1" customFormat="1" ht="15" customHeight="1" x14ac:dyDescent="0.2"/>
    <row r="1325" s="1" customFormat="1" ht="15" customHeight="1" x14ac:dyDescent="0.2"/>
    <row r="1326" s="1" customFormat="1" ht="15" customHeight="1" x14ac:dyDescent="0.2"/>
    <row r="1327" s="1" customFormat="1" ht="15" customHeight="1" x14ac:dyDescent="0.2"/>
    <row r="1328" s="1" customFormat="1" ht="15" customHeight="1" x14ac:dyDescent="0.2"/>
    <row r="1329" s="1" customFormat="1" ht="15" customHeight="1" x14ac:dyDescent="0.2"/>
    <row r="1330" s="1" customFormat="1" ht="15" customHeight="1" x14ac:dyDescent="0.2"/>
    <row r="1331" s="1" customFormat="1" ht="15" customHeight="1" x14ac:dyDescent="0.2"/>
    <row r="1332" s="1" customFormat="1" ht="15" customHeight="1" x14ac:dyDescent="0.2"/>
    <row r="1333" s="1" customFormat="1" ht="15" customHeight="1" x14ac:dyDescent="0.2"/>
    <row r="1334" s="1" customFormat="1" ht="15" customHeight="1" x14ac:dyDescent="0.2"/>
    <row r="1335" s="1" customFormat="1" ht="15" customHeight="1" x14ac:dyDescent="0.2"/>
    <row r="1336" s="1" customFormat="1" ht="15" customHeight="1" x14ac:dyDescent="0.2"/>
    <row r="1337" s="1" customFormat="1" ht="15" customHeight="1" x14ac:dyDescent="0.2"/>
    <row r="1338" s="1" customFormat="1" ht="15" customHeight="1" x14ac:dyDescent="0.2"/>
    <row r="1339" s="1" customFormat="1" ht="15" customHeight="1" x14ac:dyDescent="0.2"/>
    <row r="1340" s="1" customFormat="1" ht="15" customHeight="1" x14ac:dyDescent="0.2"/>
    <row r="1341" s="1" customFormat="1" ht="15" customHeight="1" x14ac:dyDescent="0.2"/>
    <row r="1342" s="1" customFormat="1" ht="15" customHeight="1" x14ac:dyDescent="0.2"/>
    <row r="1343" s="1" customFormat="1" ht="15" customHeight="1" x14ac:dyDescent="0.2"/>
    <row r="1344" s="1" customFormat="1" ht="15" customHeight="1" x14ac:dyDescent="0.2"/>
    <row r="1345" s="1" customFormat="1" ht="15" customHeight="1" x14ac:dyDescent="0.2"/>
    <row r="1346" s="1" customFormat="1" ht="15" customHeight="1" x14ac:dyDescent="0.2"/>
    <row r="1347" s="1" customFormat="1" ht="15" customHeight="1" x14ac:dyDescent="0.2"/>
    <row r="1348" s="1" customFormat="1" ht="15" customHeight="1" x14ac:dyDescent="0.2"/>
    <row r="1349" s="1" customFormat="1" ht="15" customHeight="1" x14ac:dyDescent="0.2"/>
    <row r="1350" s="1" customFormat="1" ht="15" customHeight="1" x14ac:dyDescent="0.2"/>
    <row r="1351" s="1" customFormat="1" ht="15" customHeight="1" x14ac:dyDescent="0.2"/>
    <row r="1352" s="1" customFormat="1" ht="15" customHeight="1" x14ac:dyDescent="0.2"/>
    <row r="1353" s="1" customFormat="1" ht="15" customHeight="1" x14ac:dyDescent="0.2"/>
    <row r="1354" s="1" customFormat="1" ht="15" customHeight="1" x14ac:dyDescent="0.2"/>
    <row r="1355" s="1" customFormat="1" ht="15" customHeight="1" x14ac:dyDescent="0.2"/>
    <row r="1356" s="1" customFormat="1" ht="15" customHeight="1" x14ac:dyDescent="0.2"/>
    <row r="1357" s="1" customFormat="1" ht="15" customHeight="1" x14ac:dyDescent="0.2"/>
    <row r="1358" s="1" customFormat="1" ht="15" customHeight="1" x14ac:dyDescent="0.2"/>
    <row r="1359" s="1" customFormat="1" ht="15" customHeight="1" x14ac:dyDescent="0.2"/>
    <row r="1360" s="1" customFormat="1" ht="15" customHeight="1" x14ac:dyDescent="0.2"/>
    <row r="1361" s="1" customFormat="1" ht="15" customHeight="1" x14ac:dyDescent="0.2"/>
    <row r="1362" s="1" customFormat="1" ht="15" customHeight="1" x14ac:dyDescent="0.2"/>
    <row r="1363" s="1" customFormat="1" ht="15" customHeight="1" x14ac:dyDescent="0.2"/>
    <row r="1364" s="1" customFormat="1" ht="15" customHeight="1" x14ac:dyDescent="0.2"/>
    <row r="1365" s="1" customFormat="1" ht="15" customHeight="1" x14ac:dyDescent="0.2"/>
    <row r="1366" s="1" customFormat="1" ht="15" customHeight="1" x14ac:dyDescent="0.2"/>
    <row r="1367" s="1" customFormat="1" ht="15" customHeight="1" x14ac:dyDescent="0.2"/>
    <row r="1368" s="1" customFormat="1" ht="15" customHeight="1" x14ac:dyDescent="0.2"/>
    <row r="1369" s="1" customFormat="1" ht="15" customHeight="1" x14ac:dyDescent="0.2"/>
    <row r="1370" s="1" customFormat="1" ht="15" customHeight="1" x14ac:dyDescent="0.2"/>
    <row r="1371" s="1" customFormat="1" ht="15" customHeight="1" x14ac:dyDescent="0.2"/>
    <row r="1372" s="1" customFormat="1" ht="15" customHeight="1" x14ac:dyDescent="0.2"/>
    <row r="1373" s="1" customFormat="1" ht="15" customHeight="1" x14ac:dyDescent="0.2"/>
    <row r="1374" s="1" customFormat="1" ht="15" customHeight="1" x14ac:dyDescent="0.2"/>
    <row r="1375" s="1" customFormat="1" ht="15" customHeight="1" x14ac:dyDescent="0.2"/>
    <row r="1376" s="1" customFormat="1" ht="15" customHeight="1" x14ac:dyDescent="0.2"/>
    <row r="1377" s="1" customFormat="1" ht="15" customHeight="1" x14ac:dyDescent="0.2"/>
    <row r="1378" s="1" customFormat="1" ht="15" customHeight="1" x14ac:dyDescent="0.2"/>
    <row r="1379" s="1" customFormat="1" ht="15" customHeight="1" x14ac:dyDescent="0.2"/>
    <row r="1380" s="1" customFormat="1" ht="15" customHeight="1" x14ac:dyDescent="0.2"/>
    <row r="1381" s="1" customFormat="1" ht="15" customHeight="1" x14ac:dyDescent="0.2"/>
    <row r="1382" s="1" customFormat="1" ht="15" customHeight="1" x14ac:dyDescent="0.2"/>
    <row r="1383" s="1" customFormat="1" ht="15" customHeight="1" x14ac:dyDescent="0.2"/>
    <row r="1384" s="1" customFormat="1" ht="15" customHeight="1" x14ac:dyDescent="0.2"/>
    <row r="1385" s="1" customFormat="1" ht="15" customHeight="1" x14ac:dyDescent="0.2"/>
    <row r="1386" s="1" customFormat="1" ht="15" customHeight="1" x14ac:dyDescent="0.2"/>
    <row r="1387" s="1" customFormat="1" ht="15" customHeight="1" x14ac:dyDescent="0.2"/>
    <row r="1388" s="1" customFormat="1" ht="15" customHeight="1" x14ac:dyDescent="0.2"/>
    <row r="1389" s="1" customFormat="1" ht="15" customHeight="1" x14ac:dyDescent="0.2"/>
    <row r="1390" s="1" customFormat="1" ht="15" customHeight="1" x14ac:dyDescent="0.2"/>
    <row r="1391" s="1" customFormat="1" ht="15" customHeight="1" x14ac:dyDescent="0.2"/>
    <row r="1392" s="1" customFormat="1" ht="15" customHeight="1" x14ac:dyDescent="0.2"/>
    <row r="1393" s="1" customFormat="1" ht="15" customHeight="1" x14ac:dyDescent="0.2"/>
    <row r="1394" s="1" customFormat="1" ht="15" customHeight="1" x14ac:dyDescent="0.2"/>
    <row r="1395" s="1" customFormat="1" ht="15" customHeight="1" x14ac:dyDescent="0.2"/>
    <row r="1396" s="1" customFormat="1" ht="15" customHeight="1" x14ac:dyDescent="0.2"/>
    <row r="1397" s="1" customFormat="1" ht="15" customHeight="1" x14ac:dyDescent="0.2"/>
    <row r="1398" s="1" customFormat="1" ht="15" customHeight="1" x14ac:dyDescent="0.2"/>
    <row r="1399" s="1" customFormat="1" ht="15" customHeight="1" x14ac:dyDescent="0.2"/>
    <row r="1400" s="1" customFormat="1" ht="15" customHeight="1" x14ac:dyDescent="0.2"/>
    <row r="1401" s="1" customFormat="1" ht="15" customHeight="1" x14ac:dyDescent="0.2"/>
    <row r="1402" s="1" customFormat="1" ht="15" customHeight="1" x14ac:dyDescent="0.2"/>
    <row r="1403" s="1" customFormat="1" ht="15" customHeight="1" x14ac:dyDescent="0.2"/>
    <row r="1404" s="1" customFormat="1" ht="15" customHeight="1" x14ac:dyDescent="0.2"/>
    <row r="1405" s="1" customFormat="1" ht="15" customHeight="1" x14ac:dyDescent="0.2"/>
    <row r="1406" s="1" customFormat="1" ht="15" customHeight="1" x14ac:dyDescent="0.2"/>
    <row r="1407" s="1" customFormat="1" ht="15" customHeight="1" x14ac:dyDescent="0.2"/>
    <row r="1408" s="1" customFormat="1" ht="15" customHeight="1" x14ac:dyDescent="0.2"/>
    <row r="1409" s="1" customFormat="1" ht="15" customHeight="1" x14ac:dyDescent="0.2"/>
    <row r="1410" s="1" customFormat="1" ht="15" customHeight="1" x14ac:dyDescent="0.2"/>
    <row r="1411" s="1" customFormat="1" ht="15" customHeight="1" x14ac:dyDescent="0.2"/>
    <row r="1412" s="1" customFormat="1" ht="15" customHeight="1" x14ac:dyDescent="0.2"/>
    <row r="1413" s="1" customFormat="1" ht="15" customHeight="1" x14ac:dyDescent="0.2"/>
    <row r="1414" s="1" customFormat="1" ht="15" customHeight="1" x14ac:dyDescent="0.2"/>
    <row r="1415" s="1" customFormat="1" ht="15" customHeight="1" x14ac:dyDescent="0.2"/>
    <row r="1416" s="1" customFormat="1" ht="15" customHeight="1" x14ac:dyDescent="0.2"/>
    <row r="1417" s="1" customFormat="1" ht="15" customHeight="1" x14ac:dyDescent="0.2"/>
    <row r="1418" s="1" customFormat="1" ht="15" customHeight="1" x14ac:dyDescent="0.2"/>
    <row r="1419" s="1" customFormat="1" ht="15" customHeight="1" x14ac:dyDescent="0.2"/>
    <row r="1420" s="1" customFormat="1" ht="15" customHeight="1" x14ac:dyDescent="0.2"/>
    <row r="1421" s="1" customFormat="1" ht="15" customHeight="1" x14ac:dyDescent="0.2"/>
    <row r="1422" s="1" customFormat="1" ht="15" customHeight="1" x14ac:dyDescent="0.2"/>
    <row r="1423" s="1" customFormat="1" ht="15" customHeight="1" x14ac:dyDescent="0.2"/>
    <row r="1424" s="1" customFormat="1" ht="15" customHeight="1" x14ac:dyDescent="0.2"/>
    <row r="1425" s="1" customFormat="1" ht="15" customHeight="1" x14ac:dyDescent="0.2"/>
    <row r="1426" s="1" customFormat="1" ht="15" customHeight="1" x14ac:dyDescent="0.2"/>
    <row r="1427" s="1" customFormat="1" ht="15" customHeight="1" x14ac:dyDescent="0.2"/>
    <row r="1428" s="1" customFormat="1" ht="15" customHeight="1" x14ac:dyDescent="0.2"/>
    <row r="1429" s="1" customFormat="1" ht="15" customHeight="1" x14ac:dyDescent="0.2"/>
    <row r="1430" s="1" customFormat="1" ht="15" customHeight="1" x14ac:dyDescent="0.2"/>
    <row r="1431" s="1" customFormat="1" ht="15" customHeight="1" x14ac:dyDescent="0.2"/>
    <row r="1432" s="1" customFormat="1" ht="15" customHeight="1" x14ac:dyDescent="0.2"/>
    <row r="1433" s="1" customFormat="1" ht="15" customHeight="1" x14ac:dyDescent="0.2"/>
    <row r="1434" s="1" customFormat="1" ht="15" customHeight="1" x14ac:dyDescent="0.2"/>
    <row r="1435" s="1" customFormat="1" ht="15" customHeight="1" x14ac:dyDescent="0.2"/>
    <row r="1436" s="1" customFormat="1" ht="15" customHeight="1" x14ac:dyDescent="0.2"/>
    <row r="1437" s="1" customFormat="1" ht="15" customHeight="1" x14ac:dyDescent="0.2"/>
    <row r="1438" s="1" customFormat="1" ht="15" customHeight="1" x14ac:dyDescent="0.2"/>
    <row r="1439" s="1" customFormat="1" ht="15" customHeight="1" x14ac:dyDescent="0.2"/>
    <row r="1440" s="1" customFormat="1" ht="15" customHeight="1" x14ac:dyDescent="0.2"/>
    <row r="1441" s="1" customFormat="1" ht="15" customHeight="1" x14ac:dyDescent="0.2"/>
    <row r="1442" s="1" customFormat="1" ht="15" customHeight="1" x14ac:dyDescent="0.2"/>
    <row r="1443" s="1" customFormat="1" ht="15" customHeight="1" x14ac:dyDescent="0.2"/>
    <row r="1444" s="1" customFormat="1" ht="15" customHeight="1" x14ac:dyDescent="0.2"/>
    <row r="1445" s="1" customFormat="1" ht="15" customHeight="1" x14ac:dyDescent="0.2"/>
    <row r="1446" s="1" customFormat="1" ht="15" customHeight="1" x14ac:dyDescent="0.2"/>
    <row r="1447" s="1" customFormat="1" ht="15" customHeight="1" x14ac:dyDescent="0.2"/>
    <row r="1448" s="1" customFormat="1" ht="15" customHeight="1" x14ac:dyDescent="0.2"/>
    <row r="1449" s="1" customFormat="1" ht="15" customHeight="1" x14ac:dyDescent="0.2"/>
    <row r="1450" s="1" customFormat="1" ht="15" customHeight="1" x14ac:dyDescent="0.2"/>
    <row r="1451" s="1" customFormat="1" ht="15" customHeight="1" x14ac:dyDescent="0.2"/>
    <row r="1452" s="1" customFormat="1" ht="15" customHeight="1" x14ac:dyDescent="0.2"/>
    <row r="1453" s="1" customFormat="1" ht="15" customHeight="1" x14ac:dyDescent="0.2"/>
    <row r="1454" s="1" customFormat="1" ht="15" customHeight="1" x14ac:dyDescent="0.2"/>
    <row r="1455" s="1" customFormat="1" ht="15" customHeight="1" x14ac:dyDescent="0.2"/>
    <row r="1456" s="1" customFormat="1" ht="15" customHeight="1" x14ac:dyDescent="0.2"/>
    <row r="1457" s="1" customFormat="1" ht="15" customHeight="1" x14ac:dyDescent="0.2"/>
    <row r="1458" s="1" customFormat="1" ht="15" customHeight="1" x14ac:dyDescent="0.2"/>
    <row r="1459" s="1" customFormat="1" ht="15" customHeight="1" x14ac:dyDescent="0.2"/>
    <row r="1460" s="1" customFormat="1" ht="15" customHeight="1" x14ac:dyDescent="0.2"/>
    <row r="1461" s="1" customFormat="1" ht="15" customHeight="1" x14ac:dyDescent="0.2"/>
    <row r="1462" s="1" customFormat="1" ht="15" customHeight="1" x14ac:dyDescent="0.2"/>
    <row r="1463" s="1" customFormat="1" ht="15" customHeight="1" x14ac:dyDescent="0.2"/>
    <row r="1464" s="1" customFormat="1" ht="15" customHeight="1" x14ac:dyDescent="0.2"/>
    <row r="1465" s="1" customFormat="1" ht="15" customHeight="1" x14ac:dyDescent="0.2"/>
    <row r="1466" s="1" customFormat="1" ht="15" customHeight="1" x14ac:dyDescent="0.2"/>
    <row r="1467" s="1" customFormat="1" ht="15" customHeight="1" x14ac:dyDescent="0.2"/>
    <row r="1468" s="1" customFormat="1" ht="15" customHeight="1" x14ac:dyDescent="0.2"/>
    <row r="1469" s="1" customFormat="1" ht="15" customHeight="1" x14ac:dyDescent="0.2"/>
    <row r="1470" s="1" customFormat="1" ht="15" customHeight="1" x14ac:dyDescent="0.2"/>
    <row r="1471" s="1" customFormat="1" ht="15" customHeight="1" x14ac:dyDescent="0.2"/>
    <row r="1472" s="1" customFormat="1" ht="15" customHeight="1" x14ac:dyDescent="0.2"/>
    <row r="1473" s="1" customFormat="1" ht="15" customHeight="1" x14ac:dyDescent="0.2"/>
    <row r="1474" s="1" customFormat="1" ht="15" customHeight="1" x14ac:dyDescent="0.2"/>
    <row r="1475" s="1" customFormat="1" ht="15" customHeight="1" x14ac:dyDescent="0.2"/>
    <row r="1476" s="1" customFormat="1" ht="15" customHeight="1" x14ac:dyDescent="0.2"/>
    <row r="1477" s="1" customFormat="1" ht="15" customHeight="1" x14ac:dyDescent="0.2"/>
    <row r="1478" s="1" customFormat="1" ht="15" customHeight="1" x14ac:dyDescent="0.2"/>
    <row r="1479" s="1" customFormat="1" ht="15" customHeight="1" x14ac:dyDescent="0.2"/>
    <row r="1480" s="1" customFormat="1" ht="15" customHeight="1" x14ac:dyDescent="0.2"/>
    <row r="1481" s="1" customFormat="1" ht="15" customHeight="1" x14ac:dyDescent="0.2"/>
    <row r="1482" s="1" customFormat="1" ht="15" customHeight="1" x14ac:dyDescent="0.2"/>
    <row r="1483" s="1" customFormat="1" ht="15" customHeight="1" x14ac:dyDescent="0.2"/>
    <row r="1484" s="1" customFormat="1" ht="15" customHeight="1" x14ac:dyDescent="0.2"/>
    <row r="1485" s="1" customFormat="1" ht="15" customHeight="1" x14ac:dyDescent="0.2"/>
    <row r="1486" s="1" customFormat="1" ht="15" customHeight="1" x14ac:dyDescent="0.2"/>
    <row r="1487" s="1" customFormat="1" ht="15" customHeight="1" x14ac:dyDescent="0.2"/>
    <row r="1488" s="1" customFormat="1" ht="15" customHeight="1" x14ac:dyDescent="0.2"/>
    <row r="1489" s="1" customFormat="1" ht="15" customHeight="1" x14ac:dyDescent="0.2"/>
    <row r="1490" s="1" customFormat="1" ht="15" customHeight="1" x14ac:dyDescent="0.2"/>
    <row r="1491" s="1" customFormat="1" ht="15" customHeight="1" x14ac:dyDescent="0.2"/>
    <row r="1492" s="1" customFormat="1" ht="15" customHeight="1" x14ac:dyDescent="0.2"/>
    <row r="1493" s="1" customFormat="1" ht="15" customHeight="1" x14ac:dyDescent="0.2"/>
    <row r="1494" s="1" customFormat="1" ht="15" customHeight="1" x14ac:dyDescent="0.2"/>
    <row r="1495" s="1" customFormat="1" ht="15" customHeight="1" x14ac:dyDescent="0.2"/>
    <row r="1496" s="1" customFormat="1" ht="15" customHeight="1" x14ac:dyDescent="0.2"/>
    <row r="1497" s="1" customFormat="1" ht="15" customHeight="1" x14ac:dyDescent="0.2"/>
    <row r="1498" s="1" customFormat="1" ht="15" customHeight="1" x14ac:dyDescent="0.2"/>
    <row r="1499" s="1" customFormat="1" ht="15" customHeight="1" x14ac:dyDescent="0.2"/>
    <row r="1500" s="1" customFormat="1" ht="15" customHeight="1" x14ac:dyDescent="0.2"/>
    <row r="1501" s="1" customFormat="1" ht="15" customHeight="1" x14ac:dyDescent="0.2"/>
    <row r="1502" s="1" customFormat="1" ht="15" customHeight="1" x14ac:dyDescent="0.2"/>
    <row r="1503" s="1" customFormat="1" ht="15" customHeight="1" x14ac:dyDescent="0.2"/>
    <row r="1504" s="1" customFormat="1" ht="15" customHeight="1" x14ac:dyDescent="0.2"/>
    <row r="1505" s="1" customFormat="1" ht="15" customHeight="1" x14ac:dyDescent="0.2"/>
    <row r="1506" s="1" customFormat="1" ht="15" customHeight="1" x14ac:dyDescent="0.2"/>
    <row r="1507" s="1" customFormat="1" ht="15" customHeight="1" x14ac:dyDescent="0.2"/>
    <row r="1508" s="1" customFormat="1" ht="15" customHeight="1" x14ac:dyDescent="0.2"/>
    <row r="1509" s="1" customFormat="1" ht="15" customHeight="1" x14ac:dyDescent="0.2"/>
    <row r="1510" s="1" customFormat="1" ht="15" customHeight="1" x14ac:dyDescent="0.2"/>
    <row r="1511" s="1" customFormat="1" ht="15" customHeight="1" x14ac:dyDescent="0.2"/>
    <row r="1512" s="1" customFormat="1" ht="15" customHeight="1" x14ac:dyDescent="0.2"/>
    <row r="1513" s="1" customFormat="1" ht="15" customHeight="1" x14ac:dyDescent="0.2"/>
    <row r="1514" s="1" customFormat="1" ht="15" customHeight="1" x14ac:dyDescent="0.2"/>
    <row r="1515" s="1" customFormat="1" ht="15" customHeight="1" x14ac:dyDescent="0.2"/>
    <row r="1516" s="1" customFormat="1" ht="15" customHeight="1" x14ac:dyDescent="0.2"/>
    <row r="1517" s="1" customFormat="1" ht="15" customHeight="1" x14ac:dyDescent="0.2"/>
    <row r="1518" s="1" customFormat="1" ht="15" customHeight="1" x14ac:dyDescent="0.2"/>
    <row r="1519" s="1" customFormat="1" ht="15" customHeight="1" x14ac:dyDescent="0.2"/>
    <row r="1520" s="1" customFormat="1" ht="15" customHeight="1" x14ac:dyDescent="0.2"/>
    <row r="1521" s="1" customFormat="1" ht="15" customHeight="1" x14ac:dyDescent="0.2"/>
    <row r="1522" s="1" customFormat="1" ht="15" customHeight="1" x14ac:dyDescent="0.2"/>
    <row r="1523" s="1" customFormat="1" ht="15" customHeight="1" x14ac:dyDescent="0.2"/>
    <row r="1524" s="1" customFormat="1" ht="15" customHeight="1" x14ac:dyDescent="0.2"/>
    <row r="1525" s="1" customFormat="1" ht="15" customHeight="1" x14ac:dyDescent="0.2"/>
    <row r="1526" s="1" customFormat="1" ht="15" customHeight="1" x14ac:dyDescent="0.2"/>
    <row r="1527" s="1" customFormat="1" ht="15" customHeight="1" x14ac:dyDescent="0.2"/>
    <row r="1528" s="1" customFormat="1" ht="15" customHeight="1" x14ac:dyDescent="0.2"/>
    <row r="1529" s="1" customFormat="1" ht="15" customHeight="1" x14ac:dyDescent="0.2"/>
    <row r="1530" s="1" customFormat="1" ht="15" customHeight="1" x14ac:dyDescent="0.2"/>
    <row r="1531" s="1" customFormat="1" ht="15" customHeight="1" x14ac:dyDescent="0.2"/>
    <row r="1532" s="1" customFormat="1" ht="15" customHeight="1" x14ac:dyDescent="0.2"/>
    <row r="1533" s="1" customFormat="1" ht="15" customHeight="1" x14ac:dyDescent="0.2"/>
    <row r="1534" s="1" customFormat="1" ht="15" customHeight="1" x14ac:dyDescent="0.2"/>
    <row r="1535" s="1" customFormat="1" ht="15" customHeight="1" x14ac:dyDescent="0.2"/>
    <row r="1536" s="1" customFormat="1" ht="15" customHeight="1" x14ac:dyDescent="0.2"/>
    <row r="1537" s="1" customFormat="1" ht="15" customHeight="1" x14ac:dyDescent="0.2"/>
    <row r="1538" s="1" customFormat="1" ht="15" customHeight="1" x14ac:dyDescent="0.2"/>
  </sheetData>
  <sortState ref="A3:L101">
    <sortCondition ref="A3"/>
  </sortState>
  <mergeCells count="6">
    <mergeCell ref="A1:C1"/>
    <mergeCell ref="A118:C118"/>
    <mergeCell ref="A123:C123"/>
    <mergeCell ref="A133:C133"/>
    <mergeCell ref="A128:C128"/>
    <mergeCell ref="A102:C102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selection activeCell="C17" sqref="C17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0" t="s">
        <v>7</v>
      </c>
      <c r="B1" s="50"/>
      <c r="C1" s="35"/>
      <c r="D1" s="36"/>
      <c r="E1" s="37"/>
      <c r="F1" s="37"/>
      <c r="G1" s="35"/>
      <c r="H1" s="181"/>
      <c r="I1" s="88"/>
      <c r="J1" s="35"/>
      <c r="K1" s="186"/>
    </row>
    <row r="2" spans="1:11" ht="15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66" t="s">
        <v>4</v>
      </c>
      <c r="F2" s="66" t="s">
        <v>5</v>
      </c>
      <c r="G2" s="99" t="s">
        <v>19</v>
      </c>
      <c r="H2" s="89"/>
      <c r="I2" s="128" t="s">
        <v>12</v>
      </c>
      <c r="J2" s="241" t="s">
        <v>6</v>
      </c>
      <c r="K2" s="243" t="s">
        <v>51</v>
      </c>
    </row>
    <row r="3" spans="1:11" ht="16.5" customHeight="1" x14ac:dyDescent="0.2">
      <c r="A3" s="215">
        <v>44258</v>
      </c>
      <c r="B3" s="76" t="s">
        <v>71</v>
      </c>
      <c r="C3" s="72" t="s">
        <v>72</v>
      </c>
      <c r="D3" s="77"/>
      <c r="E3" s="256">
        <v>347</v>
      </c>
      <c r="F3" s="121"/>
      <c r="G3" s="72" t="s">
        <v>73</v>
      </c>
      <c r="H3" s="209">
        <v>1</v>
      </c>
      <c r="I3" s="90">
        <v>1792</v>
      </c>
      <c r="J3" s="201">
        <v>80000</v>
      </c>
      <c r="K3" s="119">
        <v>2021</v>
      </c>
    </row>
    <row r="4" spans="1:11" ht="16.5" customHeight="1" x14ac:dyDescent="0.2">
      <c r="A4" s="255">
        <v>44265</v>
      </c>
      <c r="B4" s="76" t="s">
        <v>423</v>
      </c>
      <c r="C4" s="72" t="s">
        <v>424</v>
      </c>
      <c r="D4" s="77" t="s">
        <v>265</v>
      </c>
      <c r="E4" s="256"/>
      <c r="F4" s="121"/>
      <c r="G4" s="72" t="s">
        <v>425</v>
      </c>
      <c r="H4" s="209">
        <v>1</v>
      </c>
      <c r="I4" s="90">
        <v>1536</v>
      </c>
      <c r="J4" s="201">
        <v>83000</v>
      </c>
      <c r="K4" s="119">
        <v>2021</v>
      </c>
    </row>
    <row r="5" spans="1:11" ht="16.5" customHeight="1" x14ac:dyDescent="0.2">
      <c r="A5" s="255">
        <v>44286</v>
      </c>
      <c r="B5" s="76" t="s">
        <v>810</v>
      </c>
      <c r="C5" s="72" t="s">
        <v>811</v>
      </c>
      <c r="D5" s="77"/>
      <c r="E5" s="256"/>
      <c r="F5" s="121"/>
      <c r="G5" s="72" t="s">
        <v>812</v>
      </c>
      <c r="H5" s="209">
        <v>1</v>
      </c>
      <c r="I5" s="90">
        <v>1216</v>
      </c>
      <c r="J5" s="201">
        <v>79000</v>
      </c>
      <c r="K5" s="119">
        <v>2020</v>
      </c>
    </row>
    <row r="6" spans="1:11" ht="16.5" customHeight="1" x14ac:dyDescent="0.2">
      <c r="A6" s="176"/>
      <c r="B6" s="46"/>
      <c r="C6" s="48"/>
      <c r="D6" s="47"/>
      <c r="E6" s="183"/>
      <c r="F6" s="184"/>
      <c r="G6" s="21" t="s">
        <v>13</v>
      </c>
      <c r="H6" s="185">
        <f>SUM(H3:H5)</f>
        <v>3</v>
      </c>
      <c r="I6" s="22">
        <f>SUM(I3:I5)</f>
        <v>4544</v>
      </c>
      <c r="J6" s="205">
        <f>SUM(J3:J5)</f>
        <v>242000</v>
      </c>
      <c r="K6" s="242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>
      <c r="K61" s="80"/>
    </row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>
      <c r="K117" s="100"/>
    </row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3.5" customHeight="1" x14ac:dyDescent="0.2"/>
    <row r="209" ht="15" customHeight="1" x14ac:dyDescent="0.2"/>
  </sheetData>
  <sortState ref="A3:K5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7"/>
  <sheetViews>
    <sheetView zoomScaleNormal="100" workbookViewId="0">
      <selection activeCell="I21" sqref="I21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 16384:16384" ht="15" customHeight="1" x14ac:dyDescent="0.25">
      <c r="A1" s="180" t="s">
        <v>22</v>
      </c>
      <c r="B1" s="50"/>
      <c r="C1" s="35"/>
      <c r="D1" s="37"/>
      <c r="E1" s="37"/>
      <c r="F1" s="181"/>
      <c r="G1" s="88"/>
      <c r="H1" s="35"/>
      <c r="I1" s="194"/>
      <c r="J1" s="194"/>
      <c r="K1" s="186"/>
    </row>
    <row r="2" spans="1:11 16384:16384" ht="18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5"/>
      <c r="G2" s="128" t="s">
        <v>29</v>
      </c>
      <c r="H2" s="99" t="s">
        <v>31</v>
      </c>
      <c r="I2" s="182" t="s">
        <v>6</v>
      </c>
      <c r="J2" s="195" t="s">
        <v>43</v>
      </c>
      <c r="K2" s="195" t="s">
        <v>44</v>
      </c>
    </row>
    <row r="3" spans="1:11 16384:16384" ht="15" customHeight="1" x14ac:dyDescent="0.2">
      <c r="A3" s="210">
        <v>44257</v>
      </c>
      <c r="B3" s="211" t="s">
        <v>89</v>
      </c>
      <c r="C3" s="212" t="s">
        <v>90</v>
      </c>
      <c r="D3" s="212" t="s">
        <v>91</v>
      </c>
      <c r="E3" s="212" t="s">
        <v>92</v>
      </c>
      <c r="F3" s="96">
        <v>1</v>
      </c>
      <c r="G3" s="208">
        <v>0</v>
      </c>
      <c r="H3" s="80">
        <v>0</v>
      </c>
      <c r="I3" s="187">
        <v>0</v>
      </c>
      <c r="J3" s="196" t="s">
        <v>93</v>
      </c>
      <c r="K3" s="196" t="s">
        <v>94</v>
      </c>
      <c r="XFD3" s="122">
        <f>SUM(F3:XFC3)</f>
        <v>1</v>
      </c>
    </row>
    <row r="4" spans="1:11 16384:16384" ht="15" customHeight="1" x14ac:dyDescent="0.2">
      <c r="A4" s="210">
        <v>44267</v>
      </c>
      <c r="B4" s="211" t="s">
        <v>211</v>
      </c>
      <c r="C4" s="212" t="s">
        <v>212</v>
      </c>
      <c r="D4" s="212" t="s">
        <v>213</v>
      </c>
      <c r="E4" s="212" t="s">
        <v>214</v>
      </c>
      <c r="F4" s="96">
        <v>1</v>
      </c>
      <c r="G4" s="208">
        <v>0</v>
      </c>
      <c r="H4" s="80">
        <v>0</v>
      </c>
      <c r="I4" s="187">
        <v>17993</v>
      </c>
      <c r="J4" s="196" t="s">
        <v>93</v>
      </c>
      <c r="K4" s="196" t="s">
        <v>215</v>
      </c>
      <c r="XFD4" s="122">
        <f>SUM(F4:XFC4)</f>
        <v>17994</v>
      </c>
    </row>
    <row r="5" spans="1:11 16384:16384" ht="15" customHeight="1" x14ac:dyDescent="0.2">
      <c r="A5" s="210">
        <v>44267</v>
      </c>
      <c r="B5" s="211" t="s">
        <v>216</v>
      </c>
      <c r="C5" s="212" t="s">
        <v>217</v>
      </c>
      <c r="D5" s="212" t="s">
        <v>218</v>
      </c>
      <c r="E5" s="212" t="s">
        <v>219</v>
      </c>
      <c r="F5" s="96">
        <v>1</v>
      </c>
      <c r="G5" s="208">
        <v>0</v>
      </c>
      <c r="H5" s="80">
        <v>0</v>
      </c>
      <c r="I5" s="187">
        <v>7300</v>
      </c>
      <c r="J5" s="196" t="s">
        <v>220</v>
      </c>
      <c r="K5" s="196" t="s">
        <v>221</v>
      </c>
      <c r="XFD5" s="122"/>
    </row>
    <row r="6" spans="1:11 16384:16384" ht="15" customHeight="1" x14ac:dyDescent="0.2">
      <c r="A6" s="210">
        <v>44270</v>
      </c>
      <c r="B6" s="211" t="s">
        <v>222</v>
      </c>
      <c r="C6" s="212" t="s">
        <v>223</v>
      </c>
      <c r="D6" s="212"/>
      <c r="E6" s="212" t="s">
        <v>224</v>
      </c>
      <c r="F6" s="96">
        <v>1</v>
      </c>
      <c r="G6" s="208">
        <v>1980</v>
      </c>
      <c r="H6" s="80">
        <v>2660</v>
      </c>
      <c r="I6" s="187">
        <v>4000</v>
      </c>
      <c r="J6" s="196" t="s">
        <v>225</v>
      </c>
      <c r="K6" s="196" t="s">
        <v>226</v>
      </c>
      <c r="XFD6" s="122"/>
    </row>
    <row r="7" spans="1:11 16384:16384" ht="15" customHeight="1" x14ac:dyDescent="0.2">
      <c r="A7" s="210">
        <v>44272</v>
      </c>
      <c r="B7" s="211" t="s">
        <v>206</v>
      </c>
      <c r="C7" s="212" t="s">
        <v>207</v>
      </c>
      <c r="D7" s="212"/>
      <c r="E7" s="212" t="s">
        <v>208</v>
      </c>
      <c r="F7" s="96">
        <v>1</v>
      </c>
      <c r="G7" s="208">
        <v>0</v>
      </c>
      <c r="H7" s="80">
        <v>0</v>
      </c>
      <c r="I7" s="187">
        <v>28917</v>
      </c>
      <c r="J7" s="196" t="s">
        <v>209</v>
      </c>
      <c r="K7" s="196" t="s">
        <v>210</v>
      </c>
      <c r="XFD7" s="122">
        <f>SUM(F7:XFC7)</f>
        <v>28918</v>
      </c>
    </row>
    <row r="8" spans="1:11 16384:16384" ht="15" customHeight="1" x14ac:dyDescent="0.2">
      <c r="A8" s="210">
        <v>44273</v>
      </c>
      <c r="B8" s="211" t="s">
        <v>608</v>
      </c>
      <c r="C8" s="212" t="s">
        <v>609</v>
      </c>
      <c r="D8" s="212" t="s">
        <v>200</v>
      </c>
      <c r="E8" s="212" t="s">
        <v>610</v>
      </c>
      <c r="F8" s="96">
        <v>1</v>
      </c>
      <c r="G8" s="208">
        <v>1200</v>
      </c>
      <c r="H8" s="80">
        <v>2520</v>
      </c>
      <c r="I8" s="187">
        <v>150000</v>
      </c>
      <c r="J8" s="196" t="s">
        <v>611</v>
      </c>
      <c r="K8" s="196" t="s">
        <v>612</v>
      </c>
      <c r="XFD8" s="122"/>
    </row>
    <row r="9" spans="1:11 16384:16384" ht="15" customHeight="1" x14ac:dyDescent="0.2">
      <c r="A9" s="210">
        <v>44273</v>
      </c>
      <c r="B9" s="211" t="s">
        <v>613</v>
      </c>
      <c r="C9" s="212" t="s">
        <v>614</v>
      </c>
      <c r="D9" s="212" t="s">
        <v>200</v>
      </c>
      <c r="E9" s="212" t="s">
        <v>610</v>
      </c>
      <c r="F9" s="96">
        <v>1</v>
      </c>
      <c r="G9" s="208">
        <v>0</v>
      </c>
      <c r="H9" s="80">
        <v>5670</v>
      </c>
      <c r="I9" s="187">
        <v>225000</v>
      </c>
      <c r="J9" s="196" t="s">
        <v>615</v>
      </c>
      <c r="K9" s="196" t="s">
        <v>612</v>
      </c>
      <c r="XFD9" s="122"/>
    </row>
    <row r="10" spans="1:11 16384:16384" ht="15" customHeight="1" x14ac:dyDescent="0.2">
      <c r="A10" s="210">
        <v>44273</v>
      </c>
      <c r="B10" s="211" t="s">
        <v>616</v>
      </c>
      <c r="C10" s="212" t="s">
        <v>617</v>
      </c>
      <c r="D10" s="212" t="s">
        <v>200</v>
      </c>
      <c r="E10" s="212" t="s">
        <v>610</v>
      </c>
      <c r="F10" s="96">
        <v>1</v>
      </c>
      <c r="G10" s="208">
        <v>5250</v>
      </c>
      <c r="H10" s="80">
        <v>3750</v>
      </c>
      <c r="I10" s="187">
        <v>360000</v>
      </c>
      <c r="J10" s="196" t="s">
        <v>618</v>
      </c>
      <c r="K10" s="196" t="s">
        <v>612</v>
      </c>
      <c r="XFD10" s="122"/>
    </row>
    <row r="11" spans="1:11 16384:16384" ht="15" customHeight="1" x14ac:dyDescent="0.2">
      <c r="A11" s="210">
        <v>44273</v>
      </c>
      <c r="B11" s="211" t="s">
        <v>619</v>
      </c>
      <c r="C11" s="212" t="s">
        <v>620</v>
      </c>
      <c r="D11" s="212" t="s">
        <v>200</v>
      </c>
      <c r="E11" s="212" t="s">
        <v>610</v>
      </c>
      <c r="F11" s="96">
        <v>1</v>
      </c>
      <c r="G11" s="208">
        <v>0</v>
      </c>
      <c r="H11" s="80">
        <v>7000</v>
      </c>
      <c r="I11" s="187">
        <v>280000</v>
      </c>
      <c r="J11" s="196" t="s">
        <v>621</v>
      </c>
      <c r="K11" s="196" t="s">
        <v>612</v>
      </c>
      <c r="XFD11" s="122"/>
    </row>
    <row r="12" spans="1:11 16384:16384" ht="15" customHeight="1" x14ac:dyDescent="0.2">
      <c r="A12" s="210">
        <v>44273</v>
      </c>
      <c r="B12" s="211" t="s">
        <v>622</v>
      </c>
      <c r="C12" s="212" t="s">
        <v>623</v>
      </c>
      <c r="D12" s="212" t="s">
        <v>200</v>
      </c>
      <c r="E12" s="212" t="s">
        <v>610</v>
      </c>
      <c r="F12" s="96">
        <v>1</v>
      </c>
      <c r="G12" s="208">
        <v>4180</v>
      </c>
      <c r="H12" s="80">
        <v>3820</v>
      </c>
      <c r="I12" s="187">
        <v>320000</v>
      </c>
      <c r="J12" s="196" t="s">
        <v>624</v>
      </c>
      <c r="K12" s="196" t="s">
        <v>612</v>
      </c>
      <c r="XFD12" s="122"/>
    </row>
    <row r="13" spans="1:11 16384:16384" ht="15" customHeight="1" x14ac:dyDescent="0.2">
      <c r="A13" s="210">
        <v>44273</v>
      </c>
      <c r="B13" s="211" t="s">
        <v>625</v>
      </c>
      <c r="C13" s="212" t="s">
        <v>626</v>
      </c>
      <c r="D13" s="212" t="s">
        <v>200</v>
      </c>
      <c r="E13" s="212" t="s">
        <v>610</v>
      </c>
      <c r="F13" s="96">
        <v>1</v>
      </c>
      <c r="G13" s="208">
        <v>3075</v>
      </c>
      <c r="H13" s="80">
        <v>2675</v>
      </c>
      <c r="I13" s="187">
        <v>230000</v>
      </c>
      <c r="J13" s="196" t="s">
        <v>627</v>
      </c>
      <c r="K13" s="196" t="s">
        <v>612</v>
      </c>
      <c r="XFD13" s="122"/>
    </row>
    <row r="14" spans="1:11 16384:16384" ht="15" customHeight="1" x14ac:dyDescent="0.2">
      <c r="A14" s="210">
        <v>44273</v>
      </c>
      <c r="B14" s="211" t="s">
        <v>628</v>
      </c>
      <c r="C14" s="212" t="s">
        <v>629</v>
      </c>
      <c r="D14" s="212" t="s">
        <v>200</v>
      </c>
      <c r="E14" s="212" t="s">
        <v>610</v>
      </c>
      <c r="F14" s="96">
        <v>1</v>
      </c>
      <c r="G14" s="208">
        <v>6100</v>
      </c>
      <c r="H14" s="80">
        <v>3325</v>
      </c>
      <c r="I14" s="187">
        <v>375000</v>
      </c>
      <c r="J14" s="196" t="s">
        <v>630</v>
      </c>
      <c r="K14" s="196" t="s">
        <v>612</v>
      </c>
      <c r="XFD14" s="122"/>
    </row>
    <row r="15" spans="1:11 16384:16384" ht="15" customHeight="1" x14ac:dyDescent="0.2">
      <c r="A15" s="210">
        <v>44273</v>
      </c>
      <c r="B15" s="211" t="s">
        <v>631</v>
      </c>
      <c r="C15" s="212" t="s">
        <v>632</v>
      </c>
      <c r="D15" s="212" t="s">
        <v>200</v>
      </c>
      <c r="E15" s="212" t="s">
        <v>610</v>
      </c>
      <c r="F15" s="96">
        <v>1</v>
      </c>
      <c r="G15" s="208">
        <v>6950</v>
      </c>
      <c r="H15" s="80">
        <v>4425</v>
      </c>
      <c r="I15" s="187">
        <v>455000</v>
      </c>
      <c r="J15" s="196" t="s">
        <v>633</v>
      </c>
      <c r="K15" s="196" t="s">
        <v>612</v>
      </c>
      <c r="XFD15" s="122"/>
    </row>
    <row r="16" spans="1:11 16384:16384" ht="15" customHeight="1" x14ac:dyDescent="0.2">
      <c r="A16" s="210">
        <v>44273</v>
      </c>
      <c r="B16" s="211" t="s">
        <v>634</v>
      </c>
      <c r="C16" s="212" t="s">
        <v>635</v>
      </c>
      <c r="D16" s="212" t="s">
        <v>200</v>
      </c>
      <c r="E16" s="212" t="s">
        <v>610</v>
      </c>
      <c r="F16" s="96">
        <v>1</v>
      </c>
      <c r="G16" s="208">
        <v>6475</v>
      </c>
      <c r="H16" s="80">
        <v>5225</v>
      </c>
      <c r="I16" s="187">
        <v>465000</v>
      </c>
      <c r="J16" s="196" t="s">
        <v>636</v>
      </c>
      <c r="K16" s="196" t="s">
        <v>612</v>
      </c>
      <c r="XFD16" s="122"/>
    </row>
    <row r="17" spans="1:12 16384:16384" ht="15" customHeight="1" x14ac:dyDescent="0.2">
      <c r="A17" s="210">
        <v>44274</v>
      </c>
      <c r="B17" s="211" t="s">
        <v>585</v>
      </c>
      <c r="C17" s="212" t="s">
        <v>586</v>
      </c>
      <c r="D17" s="212"/>
      <c r="E17" s="212" t="s">
        <v>587</v>
      </c>
      <c r="F17" s="96">
        <v>1</v>
      </c>
      <c r="G17" s="208">
        <v>2880</v>
      </c>
      <c r="H17" s="80">
        <v>0</v>
      </c>
      <c r="I17" s="187">
        <v>72398</v>
      </c>
      <c r="J17" s="196" t="s">
        <v>588</v>
      </c>
      <c r="K17" s="196" t="s">
        <v>589</v>
      </c>
      <c r="XFD17" s="122"/>
    </row>
    <row r="18" spans="1:12 16384:16384" ht="15" customHeight="1" x14ac:dyDescent="0.2">
      <c r="A18" s="210">
        <v>44280</v>
      </c>
      <c r="B18" s="211" t="s">
        <v>590</v>
      </c>
      <c r="C18" s="212" t="s">
        <v>591</v>
      </c>
      <c r="D18" s="212" t="s">
        <v>592</v>
      </c>
      <c r="E18" s="212" t="s">
        <v>593</v>
      </c>
      <c r="F18" s="96">
        <v>1</v>
      </c>
      <c r="G18" s="208">
        <v>0</v>
      </c>
      <c r="H18" s="80">
        <v>0</v>
      </c>
      <c r="I18" s="187">
        <v>16745</v>
      </c>
      <c r="J18" s="196" t="s">
        <v>594</v>
      </c>
      <c r="K18" s="196" t="s">
        <v>595</v>
      </c>
      <c r="XFD18" s="122"/>
    </row>
    <row r="19" spans="1:12 16384:16384" ht="15" customHeight="1" x14ac:dyDescent="0.2">
      <c r="A19" s="210">
        <v>44281</v>
      </c>
      <c r="B19" s="211" t="s">
        <v>605</v>
      </c>
      <c r="C19" s="212" t="s">
        <v>606</v>
      </c>
      <c r="D19" s="212"/>
      <c r="E19" s="212" t="s">
        <v>208</v>
      </c>
      <c r="F19" s="96">
        <v>1</v>
      </c>
      <c r="G19" s="208">
        <v>0</v>
      </c>
      <c r="H19" s="80">
        <v>295</v>
      </c>
      <c r="I19" s="187">
        <v>33342</v>
      </c>
      <c r="J19" s="196" t="s">
        <v>209</v>
      </c>
      <c r="K19" s="196" t="s">
        <v>607</v>
      </c>
      <c r="XFD19" s="122"/>
    </row>
    <row r="20" spans="1:12 16384:16384" ht="15" customHeight="1" x14ac:dyDescent="0.2">
      <c r="A20" s="210">
        <v>44285</v>
      </c>
      <c r="B20" s="211" t="s">
        <v>600</v>
      </c>
      <c r="C20" s="212" t="s">
        <v>601</v>
      </c>
      <c r="D20" s="212" t="s">
        <v>602</v>
      </c>
      <c r="E20" s="212" t="s">
        <v>603</v>
      </c>
      <c r="F20" s="96">
        <v>1</v>
      </c>
      <c r="G20" s="208">
        <v>0</v>
      </c>
      <c r="H20" s="80">
        <v>0</v>
      </c>
      <c r="I20" s="187">
        <v>33165</v>
      </c>
      <c r="J20" s="196" t="s">
        <v>93</v>
      </c>
      <c r="K20" s="196" t="s">
        <v>604</v>
      </c>
      <c r="XFD20" s="122"/>
    </row>
    <row r="21" spans="1:12 16384:16384" ht="15" customHeight="1" x14ac:dyDescent="0.2">
      <c r="A21" s="176"/>
      <c r="B21" s="46"/>
      <c r="C21" s="48"/>
      <c r="D21" s="51"/>
      <c r="E21" s="21" t="s">
        <v>13</v>
      </c>
      <c r="F21" s="22">
        <f>SUM(F3:F20)</f>
        <v>18</v>
      </c>
      <c r="G21" s="22">
        <f>SUM(G3:G20)</f>
        <v>38090</v>
      </c>
      <c r="H21" s="131">
        <f>SUM(H3:H20)</f>
        <v>41365</v>
      </c>
      <c r="I21" s="188">
        <f>SUM(I3:I20)</f>
        <v>3073860</v>
      </c>
      <c r="J21" s="197"/>
      <c r="K21" s="198"/>
    </row>
    <row r="22" spans="1:12 16384:16384" ht="15" customHeight="1" x14ac:dyDescent="0.25">
      <c r="A22" s="189" t="s">
        <v>16</v>
      </c>
      <c r="B22" s="50"/>
      <c r="C22" s="52"/>
      <c r="D22" s="53"/>
      <c r="E22" s="53"/>
      <c r="F22" s="54"/>
      <c r="G22" s="97"/>
      <c r="H22" s="35"/>
      <c r="I22" s="194"/>
      <c r="J22" s="194"/>
      <c r="K22" s="186"/>
    </row>
    <row r="23" spans="1:12 16384:16384" ht="15" customHeight="1" x14ac:dyDescent="0.2">
      <c r="A23" s="162" t="s">
        <v>0</v>
      </c>
      <c r="B23" s="65" t="s">
        <v>1</v>
      </c>
      <c r="C23" s="99" t="s">
        <v>2</v>
      </c>
      <c r="D23" s="99" t="s">
        <v>3</v>
      </c>
      <c r="E23" s="99" t="s">
        <v>8</v>
      </c>
      <c r="F23" s="95"/>
      <c r="G23" s="128" t="s">
        <v>29</v>
      </c>
      <c r="H23" s="99" t="s">
        <v>31</v>
      </c>
      <c r="I23" s="182" t="s">
        <v>6</v>
      </c>
      <c r="J23" s="195" t="s">
        <v>43</v>
      </c>
      <c r="K23" s="195" t="s">
        <v>44</v>
      </c>
    </row>
    <row r="24" spans="1:12 16384:16384" ht="15" customHeight="1" x14ac:dyDescent="0.2">
      <c r="A24" s="210">
        <v>44256</v>
      </c>
      <c r="B24" s="211" t="s">
        <v>78</v>
      </c>
      <c r="C24" s="212" t="s">
        <v>79</v>
      </c>
      <c r="D24" s="212" t="s">
        <v>80</v>
      </c>
      <c r="E24" s="212" t="s">
        <v>81</v>
      </c>
      <c r="F24" s="96">
        <v>1</v>
      </c>
      <c r="G24" s="208">
        <v>334</v>
      </c>
      <c r="H24" s="118">
        <v>0</v>
      </c>
      <c r="I24" s="187">
        <v>466396</v>
      </c>
      <c r="J24" s="196" t="s">
        <v>82</v>
      </c>
      <c r="K24" s="196" t="s">
        <v>83</v>
      </c>
    </row>
    <row r="25" spans="1:12 16384:16384" ht="15" customHeight="1" x14ac:dyDescent="0.2">
      <c r="A25" s="210">
        <v>44258</v>
      </c>
      <c r="B25" s="211" t="s">
        <v>84</v>
      </c>
      <c r="C25" s="212" t="s">
        <v>85</v>
      </c>
      <c r="D25" s="212"/>
      <c r="E25" s="212" t="s">
        <v>86</v>
      </c>
      <c r="F25" s="96">
        <v>1</v>
      </c>
      <c r="G25" s="208">
        <v>0</v>
      </c>
      <c r="H25" s="118">
        <v>0</v>
      </c>
      <c r="I25" s="187">
        <v>140000</v>
      </c>
      <c r="J25" s="196" t="s">
        <v>87</v>
      </c>
      <c r="K25" s="196" t="s">
        <v>88</v>
      </c>
    </row>
    <row r="26" spans="1:12 16384:16384" ht="15" customHeight="1" x14ac:dyDescent="0.2">
      <c r="A26" s="210">
        <v>44259</v>
      </c>
      <c r="B26" s="211" t="s">
        <v>154</v>
      </c>
      <c r="C26" s="212" t="s">
        <v>155</v>
      </c>
      <c r="D26" s="212" t="s">
        <v>156</v>
      </c>
      <c r="E26" s="212" t="s">
        <v>157</v>
      </c>
      <c r="F26" s="96">
        <v>1</v>
      </c>
      <c r="G26" s="208">
        <v>9002</v>
      </c>
      <c r="H26" s="118">
        <v>0</v>
      </c>
      <c r="I26" s="187">
        <v>18300</v>
      </c>
      <c r="J26" s="196" t="s">
        <v>87</v>
      </c>
      <c r="K26" s="196" t="s">
        <v>158</v>
      </c>
    </row>
    <row r="27" spans="1:12 16384:16384" ht="15" customHeight="1" x14ac:dyDescent="0.2">
      <c r="A27" s="210">
        <v>44260</v>
      </c>
      <c r="B27" s="211" t="s">
        <v>149</v>
      </c>
      <c r="C27" s="212" t="s">
        <v>150</v>
      </c>
      <c r="D27" s="212" t="s">
        <v>151</v>
      </c>
      <c r="E27" s="212" t="s">
        <v>152</v>
      </c>
      <c r="F27" s="96">
        <v>1</v>
      </c>
      <c r="G27" s="208">
        <v>0</v>
      </c>
      <c r="H27" s="118">
        <v>0</v>
      </c>
      <c r="I27" s="187">
        <v>67000</v>
      </c>
      <c r="J27" s="196" t="s">
        <v>82</v>
      </c>
      <c r="K27" s="196" t="s">
        <v>153</v>
      </c>
    </row>
    <row r="28" spans="1:12 16384:16384" ht="15" customHeight="1" x14ac:dyDescent="0.2">
      <c r="A28" s="210">
        <v>44263</v>
      </c>
      <c r="B28" s="211" t="s">
        <v>460</v>
      </c>
      <c r="C28" s="212" t="s">
        <v>461</v>
      </c>
      <c r="D28" s="212" t="s">
        <v>80</v>
      </c>
      <c r="E28" s="212" t="s">
        <v>462</v>
      </c>
      <c r="F28" s="96">
        <v>1</v>
      </c>
      <c r="G28" s="208">
        <v>0</v>
      </c>
      <c r="H28" s="118">
        <v>0</v>
      </c>
      <c r="I28" s="187">
        <v>80921</v>
      </c>
      <c r="J28" s="196" t="s">
        <v>463</v>
      </c>
      <c r="K28" s="196" t="s">
        <v>464</v>
      </c>
    </row>
    <row r="29" spans="1:12 16384:16384" ht="15" customHeight="1" x14ac:dyDescent="0.2">
      <c r="A29" s="210">
        <v>44263</v>
      </c>
      <c r="B29" s="211" t="s">
        <v>465</v>
      </c>
      <c r="C29" s="212" t="s">
        <v>466</v>
      </c>
      <c r="D29" s="212" t="s">
        <v>80</v>
      </c>
      <c r="E29" s="212" t="s">
        <v>462</v>
      </c>
      <c r="F29" s="96">
        <v>1</v>
      </c>
      <c r="G29" s="208">
        <v>0</v>
      </c>
      <c r="H29" s="118">
        <v>0</v>
      </c>
      <c r="I29" s="187">
        <v>67764</v>
      </c>
      <c r="J29" s="196" t="s">
        <v>467</v>
      </c>
      <c r="K29" s="196" t="s">
        <v>464</v>
      </c>
    </row>
    <row r="30" spans="1:12 16384:16384" ht="15" customHeight="1" x14ac:dyDescent="0.2">
      <c r="A30" s="210">
        <v>44263</v>
      </c>
      <c r="B30" s="211" t="s">
        <v>468</v>
      </c>
      <c r="C30" s="212" t="s">
        <v>469</v>
      </c>
      <c r="D30" s="212" t="s">
        <v>470</v>
      </c>
      <c r="E30" s="212" t="s">
        <v>471</v>
      </c>
      <c r="F30" s="96">
        <v>1</v>
      </c>
      <c r="G30" s="208">
        <v>0</v>
      </c>
      <c r="H30" s="118">
        <v>0</v>
      </c>
      <c r="I30" s="187">
        <v>2000</v>
      </c>
      <c r="J30" s="196" t="s">
        <v>473</v>
      </c>
      <c r="K30" s="196" t="s">
        <v>472</v>
      </c>
    </row>
    <row r="31" spans="1:12 16384:16384" ht="15" customHeight="1" x14ac:dyDescent="0.2">
      <c r="A31" s="210">
        <v>44270</v>
      </c>
      <c r="B31" s="211" t="s">
        <v>232</v>
      </c>
      <c r="C31" s="212" t="s">
        <v>233</v>
      </c>
      <c r="D31" s="212" t="s">
        <v>234</v>
      </c>
      <c r="E31" s="212" t="s">
        <v>235</v>
      </c>
      <c r="F31" s="96">
        <v>1</v>
      </c>
      <c r="G31" s="208">
        <v>1700</v>
      </c>
      <c r="H31" s="118">
        <v>300</v>
      </c>
      <c r="I31" s="187">
        <v>10000</v>
      </c>
      <c r="J31" s="196" t="s">
        <v>236</v>
      </c>
      <c r="K31" s="196" t="s">
        <v>235</v>
      </c>
    </row>
    <row r="32" spans="1:12 16384:16384" ht="15" customHeight="1" x14ac:dyDescent="0.2">
      <c r="A32" s="320">
        <v>44270</v>
      </c>
      <c r="B32" s="78" t="s">
        <v>237</v>
      </c>
      <c r="C32" s="73" t="s">
        <v>238</v>
      </c>
      <c r="D32" s="73" t="s">
        <v>239</v>
      </c>
      <c r="E32" s="73" t="s">
        <v>240</v>
      </c>
      <c r="F32" s="305">
        <v>1</v>
      </c>
      <c r="G32" s="192">
        <v>0</v>
      </c>
      <c r="H32" s="192">
        <v>0</v>
      </c>
      <c r="I32" s="306">
        <v>1326324</v>
      </c>
      <c r="J32" s="317" t="s">
        <v>82</v>
      </c>
      <c r="K32" s="318" t="s">
        <v>241</v>
      </c>
      <c r="L32" s="307"/>
    </row>
    <row r="33" spans="1:11" ht="15" customHeight="1" x14ac:dyDescent="0.2">
      <c r="A33" s="210">
        <v>44270</v>
      </c>
      <c r="B33" s="211" t="s">
        <v>242</v>
      </c>
      <c r="C33" s="212" t="s">
        <v>243</v>
      </c>
      <c r="D33" s="212" t="s">
        <v>200</v>
      </c>
      <c r="E33" s="212" t="s">
        <v>240</v>
      </c>
      <c r="F33" s="96">
        <v>1</v>
      </c>
      <c r="G33" s="208">
        <v>0</v>
      </c>
      <c r="H33" s="118">
        <v>0</v>
      </c>
      <c r="I33" s="187">
        <v>763441</v>
      </c>
      <c r="J33" s="196" t="s">
        <v>82</v>
      </c>
      <c r="K33" s="196" t="s">
        <v>241</v>
      </c>
    </row>
    <row r="34" spans="1:11" ht="15" customHeight="1" x14ac:dyDescent="0.2">
      <c r="A34" s="210">
        <v>44271</v>
      </c>
      <c r="B34" s="211" t="s">
        <v>244</v>
      </c>
      <c r="C34" s="212" t="s">
        <v>177</v>
      </c>
      <c r="D34" s="212" t="s">
        <v>178</v>
      </c>
      <c r="E34" s="212" t="s">
        <v>245</v>
      </c>
      <c r="F34" s="96">
        <v>1</v>
      </c>
      <c r="G34" s="208">
        <v>1600</v>
      </c>
      <c r="H34" s="118">
        <v>0</v>
      </c>
      <c r="I34" s="187">
        <v>13500</v>
      </c>
      <c r="J34" s="196" t="s">
        <v>246</v>
      </c>
      <c r="K34" s="196" t="s">
        <v>247</v>
      </c>
    </row>
    <row r="35" spans="1:11" ht="15" customHeight="1" x14ac:dyDescent="0.2">
      <c r="A35" s="164">
        <v>44271</v>
      </c>
      <c r="B35" s="78" t="s">
        <v>248</v>
      </c>
      <c r="C35" s="73" t="s">
        <v>249</v>
      </c>
      <c r="D35" s="73" t="s">
        <v>200</v>
      </c>
      <c r="E35" s="73" t="s">
        <v>250</v>
      </c>
      <c r="F35" s="305">
        <v>1</v>
      </c>
      <c r="G35" s="192">
        <v>0</v>
      </c>
      <c r="H35" s="192">
        <v>0</v>
      </c>
      <c r="I35" s="306">
        <v>8000</v>
      </c>
      <c r="J35" s="317" t="s">
        <v>251</v>
      </c>
      <c r="K35" s="318" t="s">
        <v>252</v>
      </c>
    </row>
    <row r="36" spans="1:11" ht="15" customHeight="1" x14ac:dyDescent="0.2">
      <c r="A36" s="210">
        <v>44272</v>
      </c>
      <c r="B36" s="211" t="s">
        <v>227</v>
      </c>
      <c r="C36" s="212" t="s">
        <v>228</v>
      </c>
      <c r="D36" s="212" t="s">
        <v>229</v>
      </c>
      <c r="E36" s="212" t="s">
        <v>230</v>
      </c>
      <c r="F36" s="96">
        <v>1</v>
      </c>
      <c r="G36" s="208">
        <v>15620</v>
      </c>
      <c r="H36" s="118">
        <v>3916</v>
      </c>
      <c r="I36" s="187">
        <v>225000</v>
      </c>
      <c r="J36" s="196" t="s">
        <v>82</v>
      </c>
      <c r="K36" s="196" t="s">
        <v>231</v>
      </c>
    </row>
    <row r="37" spans="1:11" ht="15" customHeight="1" x14ac:dyDescent="0.2">
      <c r="A37" s="210">
        <v>44272</v>
      </c>
      <c r="B37" s="211" t="s">
        <v>646</v>
      </c>
      <c r="C37" s="212" t="s">
        <v>647</v>
      </c>
      <c r="D37" s="212"/>
      <c r="E37" s="212" t="s">
        <v>648</v>
      </c>
      <c r="F37" s="96">
        <v>1</v>
      </c>
      <c r="G37" s="208">
        <v>0</v>
      </c>
      <c r="H37" s="118">
        <v>0</v>
      </c>
      <c r="I37" s="187">
        <v>250000</v>
      </c>
      <c r="J37" s="196" t="s">
        <v>82</v>
      </c>
      <c r="K37" s="196"/>
    </row>
    <row r="38" spans="1:11" ht="15" customHeight="1" x14ac:dyDescent="0.2">
      <c r="A38" s="210">
        <v>44273</v>
      </c>
      <c r="B38" s="211" t="s">
        <v>637</v>
      </c>
      <c r="C38" s="212" t="s">
        <v>638</v>
      </c>
      <c r="D38" s="212"/>
      <c r="E38" s="212" t="s">
        <v>639</v>
      </c>
      <c r="F38" s="96">
        <v>1</v>
      </c>
      <c r="G38" s="208">
        <v>0</v>
      </c>
      <c r="H38" s="118">
        <v>0</v>
      </c>
      <c r="I38" s="187">
        <v>194500</v>
      </c>
      <c r="J38" s="196" t="s">
        <v>82</v>
      </c>
      <c r="K38" s="196" t="s">
        <v>640</v>
      </c>
    </row>
    <row r="39" spans="1:11" ht="15" customHeight="1" x14ac:dyDescent="0.2">
      <c r="A39" s="210">
        <v>44273</v>
      </c>
      <c r="B39" s="211" t="s">
        <v>641</v>
      </c>
      <c r="C39" s="212" t="s">
        <v>642</v>
      </c>
      <c r="D39" s="212"/>
      <c r="E39" s="212" t="s">
        <v>643</v>
      </c>
      <c r="F39" s="96">
        <v>1</v>
      </c>
      <c r="G39" s="208">
        <v>1200</v>
      </c>
      <c r="H39" s="118">
        <v>0</v>
      </c>
      <c r="I39" s="187">
        <v>150000</v>
      </c>
      <c r="J39" s="196" t="s">
        <v>644</v>
      </c>
      <c r="K39" s="196" t="s">
        <v>645</v>
      </c>
    </row>
    <row r="40" spans="1:11" ht="15" customHeight="1" x14ac:dyDescent="0.2">
      <c r="A40" s="210">
        <v>44274</v>
      </c>
      <c r="B40" s="211" t="s">
        <v>660</v>
      </c>
      <c r="C40" s="212" t="s">
        <v>661</v>
      </c>
      <c r="D40" s="212" t="s">
        <v>655</v>
      </c>
      <c r="E40" s="212" t="s">
        <v>662</v>
      </c>
      <c r="F40" s="96">
        <v>1</v>
      </c>
      <c r="G40" s="208">
        <v>0</v>
      </c>
      <c r="H40" s="118">
        <v>12000</v>
      </c>
      <c r="I40" s="187">
        <v>212500</v>
      </c>
      <c r="J40" s="196" t="s">
        <v>611</v>
      </c>
      <c r="K40" s="196" t="s">
        <v>663</v>
      </c>
    </row>
    <row r="41" spans="1:11" ht="15" customHeight="1" x14ac:dyDescent="0.2">
      <c r="A41" s="210">
        <v>44274</v>
      </c>
      <c r="B41" s="211" t="s">
        <v>664</v>
      </c>
      <c r="C41" s="212" t="s">
        <v>661</v>
      </c>
      <c r="D41" s="251" t="s">
        <v>655</v>
      </c>
      <c r="E41" s="212" t="s">
        <v>662</v>
      </c>
      <c r="F41" s="96">
        <v>1</v>
      </c>
      <c r="G41" s="208">
        <v>0</v>
      </c>
      <c r="H41" s="118">
        <v>6000</v>
      </c>
      <c r="I41" s="187">
        <v>212500</v>
      </c>
      <c r="J41" s="196" t="s">
        <v>615</v>
      </c>
      <c r="K41" s="196" t="s">
        <v>663</v>
      </c>
    </row>
    <row r="42" spans="1:11" ht="15" customHeight="1" x14ac:dyDescent="0.2">
      <c r="A42" s="210">
        <v>44277</v>
      </c>
      <c r="B42" s="211" t="s">
        <v>657</v>
      </c>
      <c r="C42" s="212" t="s">
        <v>658</v>
      </c>
      <c r="D42" s="212" t="s">
        <v>80</v>
      </c>
      <c r="E42" s="212" t="s">
        <v>639</v>
      </c>
      <c r="F42" s="96">
        <v>1</v>
      </c>
      <c r="G42" s="208">
        <v>0</v>
      </c>
      <c r="H42" s="118">
        <v>0</v>
      </c>
      <c r="I42" s="187">
        <v>350500</v>
      </c>
      <c r="J42" s="196" t="s">
        <v>82</v>
      </c>
      <c r="K42" s="196" t="s">
        <v>659</v>
      </c>
    </row>
    <row r="43" spans="1:11" ht="15" customHeight="1" x14ac:dyDescent="0.2">
      <c r="A43" s="210">
        <v>44277</v>
      </c>
      <c r="B43" s="211" t="s">
        <v>687</v>
      </c>
      <c r="C43" s="212" t="s">
        <v>688</v>
      </c>
      <c r="D43" s="212" t="s">
        <v>239</v>
      </c>
      <c r="E43" s="212" t="s">
        <v>689</v>
      </c>
      <c r="F43" s="96">
        <v>1</v>
      </c>
      <c r="G43" s="208">
        <v>1333</v>
      </c>
      <c r="H43" s="118">
        <v>0</v>
      </c>
      <c r="I43" s="187">
        <v>169000</v>
      </c>
      <c r="J43" s="196" t="s">
        <v>246</v>
      </c>
      <c r="K43" s="196" t="s">
        <v>690</v>
      </c>
    </row>
    <row r="44" spans="1:11" ht="15" customHeight="1" x14ac:dyDescent="0.2">
      <c r="A44" s="210">
        <v>44278</v>
      </c>
      <c r="B44" s="211" t="s">
        <v>653</v>
      </c>
      <c r="C44" s="212" t="s">
        <v>654</v>
      </c>
      <c r="D44" s="212" t="s">
        <v>655</v>
      </c>
      <c r="E44" s="212" t="s">
        <v>349</v>
      </c>
      <c r="F44" s="96">
        <v>1</v>
      </c>
      <c r="G44" s="208">
        <v>0</v>
      </c>
      <c r="H44" s="118">
        <v>0</v>
      </c>
      <c r="I44" s="187">
        <v>11325</v>
      </c>
      <c r="J44" s="196" t="s">
        <v>82</v>
      </c>
      <c r="K44" s="196" t="s">
        <v>656</v>
      </c>
    </row>
    <row r="45" spans="1:11" ht="15" customHeight="1" x14ac:dyDescent="0.2">
      <c r="A45" s="210">
        <v>44278</v>
      </c>
      <c r="B45" s="211" t="s">
        <v>665</v>
      </c>
      <c r="C45" s="212" t="s">
        <v>666</v>
      </c>
      <c r="D45" s="212" t="s">
        <v>667</v>
      </c>
      <c r="E45" s="212" t="s">
        <v>668</v>
      </c>
      <c r="F45" s="96">
        <v>1</v>
      </c>
      <c r="G45" s="208">
        <v>0</v>
      </c>
      <c r="H45" s="118">
        <v>0</v>
      </c>
      <c r="I45" s="187">
        <v>899000</v>
      </c>
      <c r="J45" s="196" t="s">
        <v>669</v>
      </c>
      <c r="K45" s="196" t="s">
        <v>670</v>
      </c>
    </row>
    <row r="46" spans="1:11" ht="15" customHeight="1" x14ac:dyDescent="0.2">
      <c r="A46" s="210">
        <v>44279</v>
      </c>
      <c r="B46" s="211" t="s">
        <v>649</v>
      </c>
      <c r="C46" s="212" t="s">
        <v>650</v>
      </c>
      <c r="D46" s="212" t="s">
        <v>651</v>
      </c>
      <c r="E46" s="212" t="s">
        <v>639</v>
      </c>
      <c r="F46" s="96">
        <v>1</v>
      </c>
      <c r="G46" s="208">
        <v>0</v>
      </c>
      <c r="H46" s="118">
        <v>0</v>
      </c>
      <c r="I46" s="187">
        <v>171860</v>
      </c>
      <c r="J46" s="196" t="s">
        <v>82</v>
      </c>
      <c r="K46" s="196" t="s">
        <v>652</v>
      </c>
    </row>
    <row r="47" spans="1:11" ht="15" customHeight="1" x14ac:dyDescent="0.2">
      <c r="A47" s="210">
        <v>44284</v>
      </c>
      <c r="B47" s="211" t="s">
        <v>682</v>
      </c>
      <c r="C47" s="212" t="s">
        <v>683</v>
      </c>
      <c r="D47" s="212" t="s">
        <v>80</v>
      </c>
      <c r="E47" s="212" t="s">
        <v>684</v>
      </c>
      <c r="F47" s="96">
        <v>1</v>
      </c>
      <c r="G47" s="208">
        <v>0</v>
      </c>
      <c r="H47" s="118">
        <v>0</v>
      </c>
      <c r="I47" s="187">
        <v>2000</v>
      </c>
      <c r="J47" s="196" t="s">
        <v>685</v>
      </c>
      <c r="K47" s="196" t="s">
        <v>686</v>
      </c>
    </row>
    <row r="48" spans="1:11" ht="15" customHeight="1" x14ac:dyDescent="0.2">
      <c r="A48" s="210">
        <v>44285</v>
      </c>
      <c r="B48" s="211" t="s">
        <v>671</v>
      </c>
      <c r="C48" s="212" t="s">
        <v>672</v>
      </c>
      <c r="D48" s="212" t="s">
        <v>673</v>
      </c>
      <c r="E48" s="212" t="s">
        <v>674</v>
      </c>
      <c r="F48" s="96">
        <v>1</v>
      </c>
      <c r="G48" s="208">
        <v>0</v>
      </c>
      <c r="H48" s="118">
        <v>0</v>
      </c>
      <c r="I48" s="187">
        <v>20000</v>
      </c>
      <c r="J48" s="196" t="s">
        <v>675</v>
      </c>
      <c r="K48" s="196" t="s">
        <v>676</v>
      </c>
    </row>
    <row r="49" spans="1:12" ht="15" customHeight="1" x14ac:dyDescent="0.2">
      <c r="A49" s="210">
        <v>44285</v>
      </c>
      <c r="B49" s="211" t="s">
        <v>677</v>
      </c>
      <c r="C49" s="212" t="s">
        <v>678</v>
      </c>
      <c r="D49" s="212" t="s">
        <v>679</v>
      </c>
      <c r="E49" s="212" t="s">
        <v>680</v>
      </c>
      <c r="F49" s="96">
        <v>1</v>
      </c>
      <c r="G49" s="208">
        <v>309</v>
      </c>
      <c r="H49" s="118">
        <v>0</v>
      </c>
      <c r="I49" s="187">
        <v>148044</v>
      </c>
      <c r="J49" s="196" t="s">
        <v>82</v>
      </c>
      <c r="K49" s="196" t="s">
        <v>681</v>
      </c>
    </row>
    <row r="50" spans="1:12" ht="15" customHeight="1" x14ac:dyDescent="0.2">
      <c r="A50" s="210">
        <v>44285</v>
      </c>
      <c r="B50" s="211" t="s">
        <v>805</v>
      </c>
      <c r="C50" s="212" t="s">
        <v>806</v>
      </c>
      <c r="D50" s="212" t="s">
        <v>807</v>
      </c>
      <c r="E50" s="212" t="s">
        <v>808</v>
      </c>
      <c r="F50" s="96">
        <v>1</v>
      </c>
      <c r="G50" s="208">
        <v>4250</v>
      </c>
      <c r="H50" s="118">
        <v>0</v>
      </c>
      <c r="I50" s="187">
        <v>30000</v>
      </c>
      <c r="J50" s="196" t="s">
        <v>809</v>
      </c>
      <c r="K50" s="196" t="s">
        <v>224</v>
      </c>
    </row>
    <row r="51" spans="1:12" ht="15" customHeight="1" x14ac:dyDescent="0.2">
      <c r="A51" s="176"/>
      <c r="B51" s="46"/>
      <c r="C51" s="48"/>
      <c r="D51" s="183"/>
      <c r="E51" s="21" t="s">
        <v>13</v>
      </c>
      <c r="F51" s="22">
        <f>SUM(F24:F50)</f>
        <v>27</v>
      </c>
      <c r="G51" s="22">
        <f>SUM(G24:G50)</f>
        <v>35348</v>
      </c>
      <c r="H51" s="131">
        <f>SUM(H24:H50)</f>
        <v>22216</v>
      </c>
      <c r="I51" s="188">
        <f>SUM(I24:I50)</f>
        <v>6009875</v>
      </c>
      <c r="J51" s="197"/>
      <c r="K51" s="198"/>
      <c r="L51" s="307"/>
    </row>
    <row r="52" spans="1:12" ht="15" customHeight="1" x14ac:dyDescent="0.2">
      <c r="A52" s="1"/>
      <c r="B52" s="1"/>
      <c r="C52" s="1"/>
      <c r="D52" s="1"/>
      <c r="E52" s="1"/>
      <c r="F52" s="1"/>
      <c r="G52" s="1"/>
      <c r="H52" s="1"/>
    </row>
    <row r="53" spans="1:12" ht="15" customHeight="1" x14ac:dyDescent="0.2"/>
    <row r="54" spans="1:12" ht="15" customHeight="1" x14ac:dyDescent="0.2"/>
    <row r="55" spans="1:12" ht="15" customHeight="1" x14ac:dyDescent="0.2"/>
    <row r="56" spans="1:12" ht="15" customHeight="1" x14ac:dyDescent="0.2"/>
    <row r="57" spans="1:12" ht="15" customHeight="1" x14ac:dyDescent="0.2"/>
    <row r="58" spans="1:12" ht="15" customHeight="1" x14ac:dyDescent="0.2"/>
    <row r="59" spans="1:12" ht="15" customHeight="1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spans="10:10" ht="15" customHeight="1" x14ac:dyDescent="0.2"/>
    <row r="98" spans="10:10" ht="15" customHeight="1" x14ac:dyDescent="0.2"/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>
      <c r="J106" s="122"/>
    </row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/>
    <row r="113" spans="10:10" ht="15" customHeight="1" x14ac:dyDescent="0.2"/>
    <row r="114" spans="10:10" ht="15" customHeight="1" x14ac:dyDescent="0.2"/>
    <row r="115" spans="10:10" ht="15" customHeight="1" x14ac:dyDescent="0.2"/>
    <row r="116" spans="10:10" ht="15" customHeight="1" x14ac:dyDescent="0.2"/>
    <row r="117" spans="10:10" ht="15" customHeight="1" x14ac:dyDescent="0.2"/>
    <row r="118" spans="10:10" ht="15" customHeight="1" x14ac:dyDescent="0.2">
      <c r="J118" s="1" t="s">
        <v>41</v>
      </c>
    </row>
    <row r="119" spans="10:10" ht="15" customHeight="1" x14ac:dyDescent="0.2"/>
    <row r="120" spans="10:10" ht="15" customHeight="1" x14ac:dyDescent="0.2"/>
    <row r="121" spans="10:10" ht="15" customHeight="1" x14ac:dyDescent="0.2"/>
    <row r="122" spans="10:10" ht="15" customHeight="1" x14ac:dyDescent="0.2"/>
    <row r="123" spans="10:10" ht="15" customHeight="1" x14ac:dyDescent="0.2"/>
    <row r="124" spans="10:10" ht="15" customHeight="1" x14ac:dyDescent="0.2"/>
    <row r="125" spans="10:10" ht="15" customHeight="1" x14ac:dyDescent="0.2"/>
    <row r="126" spans="10:10" ht="15" customHeight="1" x14ac:dyDescent="0.2"/>
    <row r="127" spans="10:10" ht="15" customHeight="1" x14ac:dyDescent="0.2"/>
    <row r="128" spans="10:10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21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</sheetData>
  <sortState ref="A27:XFD52">
    <sortCondition ref="A27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5"/>
  <sheetViews>
    <sheetView topLeftCell="A29" workbookViewId="0">
      <pane ySplit="300" activePane="bottomLeft"/>
      <selection activeCell="A29" sqref="A1:XFD1048576"/>
      <selection pane="bottomLeft" activeCell="K10" sqref="K10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6" t="s">
        <v>28</v>
      </c>
      <c r="B1" s="308"/>
      <c r="C1" s="132"/>
      <c r="D1" s="137"/>
      <c r="E1" s="138"/>
      <c r="F1" s="133"/>
      <c r="G1" s="139"/>
      <c r="H1" s="140"/>
    </row>
    <row r="2" spans="1:9 16384:16384" ht="16.899999999999999" customHeight="1" x14ac:dyDescent="0.2">
      <c r="A2" s="134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1"/>
      <c r="G2" s="105"/>
      <c r="H2" s="141" t="s">
        <v>6</v>
      </c>
    </row>
    <row r="3" spans="1:9 16384:16384" ht="14.25" customHeight="1" x14ac:dyDescent="0.2">
      <c r="A3" s="321">
        <v>44258</v>
      </c>
      <c r="B3" s="78" t="s">
        <v>74</v>
      </c>
      <c r="C3" s="79" t="s">
        <v>75</v>
      </c>
      <c r="D3" s="79" t="s">
        <v>76</v>
      </c>
      <c r="E3" s="79" t="s">
        <v>77</v>
      </c>
      <c r="F3" s="213">
        <v>1</v>
      </c>
      <c r="G3" s="118"/>
      <c r="H3" s="214">
        <v>53000</v>
      </c>
    </row>
    <row r="4" spans="1:9 16384:16384" ht="14.25" customHeight="1" x14ac:dyDescent="0.2">
      <c r="A4" s="321">
        <v>44260</v>
      </c>
      <c r="B4" s="78" t="s">
        <v>202</v>
      </c>
      <c r="C4" s="79" t="s">
        <v>203</v>
      </c>
      <c r="D4" s="79" t="s">
        <v>204</v>
      </c>
      <c r="E4" s="79" t="s">
        <v>205</v>
      </c>
      <c r="F4" s="213">
        <v>1</v>
      </c>
      <c r="G4" s="118"/>
      <c r="H4" s="214">
        <v>68500</v>
      </c>
    </row>
    <row r="5" spans="1:9 16384:16384" ht="14.25" customHeight="1" x14ac:dyDescent="0.2">
      <c r="A5" s="321">
        <v>44264</v>
      </c>
      <c r="B5" s="78" t="s">
        <v>457</v>
      </c>
      <c r="C5" s="79" t="s">
        <v>458</v>
      </c>
      <c r="D5" s="79" t="s">
        <v>125</v>
      </c>
      <c r="E5" s="79" t="s">
        <v>459</v>
      </c>
      <c r="F5" s="213">
        <v>1</v>
      </c>
      <c r="G5" s="118"/>
      <c r="H5" s="214">
        <v>55000</v>
      </c>
    </row>
    <row r="6" spans="1:9 16384:16384" ht="14.25" customHeight="1" x14ac:dyDescent="0.2">
      <c r="A6" s="321">
        <v>44280</v>
      </c>
      <c r="B6" s="78" t="s">
        <v>567</v>
      </c>
      <c r="C6" s="79" t="s">
        <v>568</v>
      </c>
      <c r="D6" s="79"/>
      <c r="E6" s="79" t="s">
        <v>205</v>
      </c>
      <c r="F6" s="213">
        <v>1</v>
      </c>
      <c r="G6" s="118"/>
      <c r="H6" s="214">
        <v>72750</v>
      </c>
    </row>
    <row r="7" spans="1:9 16384:16384" ht="14.25" customHeight="1" x14ac:dyDescent="0.2">
      <c r="A7" s="321">
        <v>44285</v>
      </c>
      <c r="B7" s="78" t="s">
        <v>596</v>
      </c>
      <c r="C7" s="79" t="s">
        <v>597</v>
      </c>
      <c r="D7" s="79" t="s">
        <v>598</v>
      </c>
      <c r="E7" s="79" t="s">
        <v>599</v>
      </c>
      <c r="F7" s="213">
        <v>1</v>
      </c>
      <c r="G7" s="118"/>
      <c r="H7" s="214">
        <v>12000</v>
      </c>
    </row>
    <row r="8" spans="1:9 16384:16384" ht="14.25" customHeight="1" x14ac:dyDescent="0.2">
      <c r="A8" s="142"/>
      <c r="B8" s="63"/>
      <c r="C8" s="64"/>
      <c r="D8" s="64"/>
      <c r="E8" s="23" t="s">
        <v>13</v>
      </c>
      <c r="F8" s="93">
        <f>SUM(F3:F7)</f>
        <v>5</v>
      </c>
      <c r="G8" s="82"/>
      <c r="H8" s="143">
        <f>SUM(H3:H7)</f>
        <v>261250</v>
      </c>
    </row>
    <row r="9" spans="1:9 16384:16384" ht="14.25" customHeight="1" x14ac:dyDescent="0.2">
      <c r="A9" s="328" t="s">
        <v>26</v>
      </c>
      <c r="B9" s="329"/>
      <c r="C9" s="39"/>
      <c r="D9" s="39"/>
      <c r="E9" s="39"/>
      <c r="F9" s="92"/>
      <c r="G9" s="94"/>
      <c r="H9" s="144"/>
    </row>
    <row r="10" spans="1:9 16384:16384" ht="15.75" customHeight="1" x14ac:dyDescent="0.2">
      <c r="A10" s="134" t="s">
        <v>0</v>
      </c>
      <c r="B10" s="65" t="s">
        <v>1</v>
      </c>
      <c r="C10" s="99" t="s">
        <v>2</v>
      </c>
      <c r="D10" s="99" t="s">
        <v>3</v>
      </c>
      <c r="E10" s="99" t="s">
        <v>8</v>
      </c>
      <c r="F10" s="91"/>
      <c r="G10" s="113" t="s">
        <v>12</v>
      </c>
      <c r="H10" s="145" t="s">
        <v>27</v>
      </c>
    </row>
    <row r="11" spans="1:9 16384:16384" s="24" customFormat="1" ht="15.75" customHeight="1" x14ac:dyDescent="0.2">
      <c r="A11" s="215">
        <v>44260</v>
      </c>
      <c r="B11" s="311" t="s">
        <v>176</v>
      </c>
      <c r="C11" s="212" t="s">
        <v>177</v>
      </c>
      <c r="D11" s="216" t="s">
        <v>178</v>
      </c>
      <c r="E11" s="312" t="s">
        <v>179</v>
      </c>
      <c r="F11" s="313">
        <v>1</v>
      </c>
      <c r="G11" s="314">
        <v>0</v>
      </c>
      <c r="H11" s="315" t="s">
        <v>180</v>
      </c>
      <c r="I11" s="316"/>
      <c r="XFD11" s="24">
        <f t="shared" ref="XFD11:XFD19" si="0">SUM(F11:XFC11)</f>
        <v>1</v>
      </c>
    </row>
    <row r="12" spans="1:9 16384:16384" s="24" customFormat="1" ht="15.75" customHeight="1" x14ac:dyDescent="0.2">
      <c r="A12" s="215">
        <v>44260</v>
      </c>
      <c r="B12" s="311" t="s">
        <v>176</v>
      </c>
      <c r="C12" s="212" t="s">
        <v>177</v>
      </c>
      <c r="D12" s="216" t="s">
        <v>178</v>
      </c>
      <c r="E12" s="312" t="s">
        <v>179</v>
      </c>
      <c r="F12" s="313">
        <v>1</v>
      </c>
      <c r="G12" s="314">
        <v>27</v>
      </c>
      <c r="H12" s="315" t="s">
        <v>181</v>
      </c>
      <c r="I12" s="316"/>
      <c r="XFD12" s="24">
        <f t="shared" si="0"/>
        <v>28</v>
      </c>
    </row>
    <row r="13" spans="1:9 16384:16384" s="24" customFormat="1" ht="15.75" customHeight="1" x14ac:dyDescent="0.2">
      <c r="A13" s="215">
        <v>44264</v>
      </c>
      <c r="B13" s="311" t="s">
        <v>429</v>
      </c>
      <c r="C13" s="212" t="s">
        <v>430</v>
      </c>
      <c r="D13" s="216"/>
      <c r="E13" s="312" t="s">
        <v>431</v>
      </c>
      <c r="F13" s="313">
        <v>1</v>
      </c>
      <c r="G13" s="314">
        <v>206</v>
      </c>
      <c r="H13" s="315" t="s">
        <v>181</v>
      </c>
      <c r="I13" s="316"/>
      <c r="XFD13" s="24">
        <f t="shared" si="0"/>
        <v>207</v>
      </c>
    </row>
    <row r="14" spans="1:9 16384:16384" s="24" customFormat="1" ht="15.75" customHeight="1" x14ac:dyDescent="0.2">
      <c r="A14" s="215">
        <v>44264</v>
      </c>
      <c r="B14" s="311" t="s">
        <v>432</v>
      </c>
      <c r="C14" s="212" t="s">
        <v>433</v>
      </c>
      <c r="D14" s="216" t="s">
        <v>80</v>
      </c>
      <c r="E14" s="312" t="s">
        <v>431</v>
      </c>
      <c r="F14" s="313">
        <v>1</v>
      </c>
      <c r="G14" s="314">
        <v>14</v>
      </c>
      <c r="H14" s="315" t="s">
        <v>181</v>
      </c>
      <c r="I14" s="316"/>
      <c r="XFD14" s="24">
        <f t="shared" si="0"/>
        <v>15</v>
      </c>
    </row>
    <row r="15" spans="1:9 16384:16384" s="24" customFormat="1" ht="15.75" customHeight="1" x14ac:dyDescent="0.2">
      <c r="A15" s="215">
        <v>44266</v>
      </c>
      <c r="B15" s="311" t="s">
        <v>426</v>
      </c>
      <c r="C15" s="212" t="s">
        <v>427</v>
      </c>
      <c r="D15" s="216"/>
      <c r="E15" s="312" t="s">
        <v>428</v>
      </c>
      <c r="F15" s="313">
        <v>1</v>
      </c>
      <c r="G15" s="314">
        <v>26</v>
      </c>
      <c r="H15" s="315" t="s">
        <v>181</v>
      </c>
      <c r="I15" s="316"/>
      <c r="XFD15" s="24">
        <f t="shared" si="0"/>
        <v>27</v>
      </c>
    </row>
    <row r="16" spans="1:9 16384:16384" s="24" customFormat="1" ht="15.75" customHeight="1" x14ac:dyDescent="0.2">
      <c r="A16" s="215">
        <v>44281</v>
      </c>
      <c r="B16" s="311" t="s">
        <v>569</v>
      </c>
      <c r="C16" s="212" t="s">
        <v>570</v>
      </c>
      <c r="D16" s="216"/>
      <c r="E16" s="312" t="s">
        <v>571</v>
      </c>
      <c r="F16" s="313">
        <v>1</v>
      </c>
      <c r="G16" s="314">
        <v>57</v>
      </c>
      <c r="H16" s="315" t="s">
        <v>572</v>
      </c>
      <c r="I16" s="316"/>
      <c r="XFD16" s="24">
        <f t="shared" si="0"/>
        <v>58</v>
      </c>
    </row>
    <row r="17" spans="1:9 16384:16384" s="24" customFormat="1" ht="15.75" customHeight="1" x14ac:dyDescent="0.2">
      <c r="A17" s="215">
        <v>44281</v>
      </c>
      <c r="B17" s="311" t="s">
        <v>573</v>
      </c>
      <c r="C17" s="212" t="s">
        <v>570</v>
      </c>
      <c r="D17" s="216"/>
      <c r="E17" s="312" t="s">
        <v>571</v>
      </c>
      <c r="F17" s="313">
        <v>1</v>
      </c>
      <c r="G17" s="314">
        <v>118</v>
      </c>
      <c r="H17" s="315" t="s">
        <v>574</v>
      </c>
      <c r="I17" s="316"/>
      <c r="XFD17" s="24">
        <f t="shared" si="0"/>
        <v>119</v>
      </c>
    </row>
    <row r="18" spans="1:9 16384:16384" s="24" customFormat="1" ht="15.75" customHeight="1" x14ac:dyDescent="0.2">
      <c r="A18" s="215">
        <v>44281</v>
      </c>
      <c r="B18" s="311" t="s">
        <v>575</v>
      </c>
      <c r="C18" s="212" t="s">
        <v>570</v>
      </c>
      <c r="D18" s="216"/>
      <c r="E18" s="312" t="s">
        <v>571</v>
      </c>
      <c r="F18" s="313">
        <v>1</v>
      </c>
      <c r="G18" s="314">
        <v>65</v>
      </c>
      <c r="H18" s="315" t="s">
        <v>572</v>
      </c>
      <c r="I18" s="316"/>
      <c r="XFD18" s="24">
        <f t="shared" si="0"/>
        <v>66</v>
      </c>
    </row>
    <row r="19" spans="1:9 16384:16384" s="24" customFormat="1" ht="15.75" customHeight="1" x14ac:dyDescent="0.2">
      <c r="A19" s="215">
        <v>44281</v>
      </c>
      <c r="B19" s="311" t="s">
        <v>576</v>
      </c>
      <c r="C19" s="212" t="s">
        <v>570</v>
      </c>
      <c r="D19" s="216"/>
      <c r="E19" s="312" t="s">
        <v>571</v>
      </c>
      <c r="F19" s="313">
        <v>1</v>
      </c>
      <c r="G19" s="314">
        <v>58</v>
      </c>
      <c r="H19" s="315" t="s">
        <v>572</v>
      </c>
      <c r="I19" s="316"/>
      <c r="XFD19" s="24">
        <f t="shared" si="0"/>
        <v>59</v>
      </c>
    </row>
    <row r="20" spans="1:9 16384:16384" ht="15.75" customHeight="1" x14ac:dyDescent="0.2">
      <c r="A20" s="146"/>
      <c r="B20" s="57"/>
      <c r="C20" s="58"/>
      <c r="D20" s="45"/>
      <c r="E20" s="20" t="s">
        <v>13</v>
      </c>
      <c r="F20" s="93">
        <f>SUM(F11:F19)</f>
        <v>9</v>
      </c>
      <c r="G20" s="120"/>
      <c r="H20" s="147"/>
    </row>
    <row r="21" spans="1:9 16384:16384" ht="15.75" customHeight="1" x14ac:dyDescent="0.2">
      <c r="A21" s="330" t="s">
        <v>10</v>
      </c>
      <c r="B21" s="331"/>
      <c r="C21" s="39"/>
      <c r="D21" s="55"/>
      <c r="E21" s="56"/>
      <c r="F21" s="112"/>
      <c r="G21" s="88"/>
      <c r="H21" s="148"/>
    </row>
    <row r="22" spans="1:9 16384:16384" ht="16.149999999999999" customHeight="1" x14ac:dyDescent="0.2">
      <c r="A22" s="149" t="s">
        <v>0</v>
      </c>
      <c r="B22" s="65" t="s">
        <v>1</v>
      </c>
      <c r="C22" s="99" t="s">
        <v>2</v>
      </c>
      <c r="D22" s="99" t="s">
        <v>3</v>
      </c>
      <c r="E22" s="99" t="s">
        <v>8</v>
      </c>
      <c r="F22" s="113"/>
      <c r="G22" s="114"/>
      <c r="H22" s="150"/>
    </row>
    <row r="23" spans="1:9 16384:16384" ht="17.649999999999999" customHeight="1" x14ac:dyDescent="0.2">
      <c r="A23" s="215">
        <v>44258</v>
      </c>
      <c r="B23" s="211" t="s">
        <v>68</v>
      </c>
      <c r="C23" s="212" t="s">
        <v>69</v>
      </c>
      <c r="D23" s="212"/>
      <c r="E23" s="216" t="s">
        <v>70</v>
      </c>
      <c r="F23" s="208">
        <v>1</v>
      </c>
      <c r="G23" s="199"/>
      <c r="H23" s="200"/>
    </row>
    <row r="24" spans="1:9 16384:16384" ht="16.5" customHeight="1" x14ac:dyDescent="0.2">
      <c r="A24" s="215">
        <v>44264</v>
      </c>
      <c r="B24" s="211" t="s">
        <v>438</v>
      </c>
      <c r="C24" s="212" t="s">
        <v>439</v>
      </c>
      <c r="D24" s="212"/>
      <c r="E24" s="216" t="s">
        <v>440</v>
      </c>
      <c r="F24" s="208">
        <v>1</v>
      </c>
      <c r="G24" s="254"/>
      <c r="H24" s="200"/>
    </row>
    <row r="25" spans="1:9 16384:16384" ht="15" customHeight="1" x14ac:dyDescent="0.2">
      <c r="A25" s="215">
        <v>44264</v>
      </c>
      <c r="B25" s="211" t="s">
        <v>441</v>
      </c>
      <c r="C25" s="212" t="s">
        <v>442</v>
      </c>
      <c r="D25" s="212"/>
      <c r="E25" s="216" t="s">
        <v>440</v>
      </c>
      <c r="F25" s="208">
        <v>1</v>
      </c>
      <c r="G25" s="254"/>
      <c r="H25" s="200"/>
    </row>
    <row r="26" spans="1:9 16384:16384" ht="15" customHeight="1" x14ac:dyDescent="0.2">
      <c r="A26" s="215">
        <v>44264</v>
      </c>
      <c r="B26" s="211" t="s">
        <v>443</v>
      </c>
      <c r="C26" s="212" t="s">
        <v>444</v>
      </c>
      <c r="D26" s="212"/>
      <c r="E26" s="216" t="s">
        <v>440</v>
      </c>
      <c r="F26" s="208">
        <v>1</v>
      </c>
      <c r="G26" s="254"/>
      <c r="H26" s="200"/>
    </row>
    <row r="27" spans="1:9 16384:16384" ht="15" customHeight="1" x14ac:dyDescent="0.2">
      <c r="A27" s="215">
        <v>44264</v>
      </c>
      <c r="B27" s="211" t="s">
        <v>445</v>
      </c>
      <c r="C27" s="212" t="s">
        <v>446</v>
      </c>
      <c r="D27" s="212"/>
      <c r="E27" s="216" t="s">
        <v>440</v>
      </c>
      <c r="F27" s="208">
        <v>1</v>
      </c>
      <c r="G27" s="254"/>
      <c r="H27" s="200"/>
    </row>
    <row r="28" spans="1:9 16384:16384" ht="15" customHeight="1" x14ac:dyDescent="0.2">
      <c r="A28" s="215">
        <v>44264</v>
      </c>
      <c r="B28" s="211" t="s">
        <v>447</v>
      </c>
      <c r="C28" s="212" t="s">
        <v>449</v>
      </c>
      <c r="D28" s="212"/>
      <c r="E28" s="216" t="s">
        <v>440</v>
      </c>
      <c r="F28" s="208">
        <v>1</v>
      </c>
      <c r="G28" s="254"/>
      <c r="H28" s="200"/>
    </row>
    <row r="29" spans="1:9 16384:16384" ht="15" customHeight="1" x14ac:dyDescent="0.2">
      <c r="A29" s="215">
        <v>44264</v>
      </c>
      <c r="B29" s="211" t="s">
        <v>448</v>
      </c>
      <c r="C29" s="212" t="s">
        <v>451</v>
      </c>
      <c r="D29" s="212"/>
      <c r="E29" s="216" t="s">
        <v>440</v>
      </c>
      <c r="F29" s="208">
        <v>1</v>
      </c>
      <c r="G29" s="254"/>
      <c r="H29" s="200"/>
    </row>
    <row r="30" spans="1:9 16384:16384" ht="15" customHeight="1" x14ac:dyDescent="0.2">
      <c r="A30" s="215">
        <v>44264</v>
      </c>
      <c r="B30" s="211" t="s">
        <v>450</v>
      </c>
      <c r="C30" s="212" t="s">
        <v>452</v>
      </c>
      <c r="D30" s="212"/>
      <c r="E30" s="216" t="s">
        <v>440</v>
      </c>
      <c r="F30" s="208">
        <v>1</v>
      </c>
      <c r="G30" s="254"/>
      <c r="H30" s="200"/>
    </row>
    <row r="31" spans="1:9 16384:16384" ht="15" customHeight="1" x14ac:dyDescent="0.2">
      <c r="A31" s="215">
        <v>44264</v>
      </c>
      <c r="B31" s="211" t="s">
        <v>453</v>
      </c>
      <c r="C31" s="212" t="s">
        <v>454</v>
      </c>
      <c r="D31" s="212"/>
      <c r="E31" s="216" t="s">
        <v>440</v>
      </c>
      <c r="F31" s="208">
        <v>1</v>
      </c>
      <c r="G31" s="254"/>
      <c r="H31" s="200"/>
    </row>
    <row r="32" spans="1:9 16384:16384" ht="15" customHeight="1" x14ac:dyDescent="0.2">
      <c r="A32" s="215">
        <v>44264</v>
      </c>
      <c r="B32" s="211" t="s">
        <v>455</v>
      </c>
      <c r="C32" s="212" t="s">
        <v>456</v>
      </c>
      <c r="D32" s="212"/>
      <c r="E32" s="216" t="s">
        <v>440</v>
      </c>
      <c r="F32" s="208">
        <v>1</v>
      </c>
      <c r="G32" s="254"/>
      <c r="H32" s="200"/>
    </row>
    <row r="33" spans="1:8" ht="15" customHeight="1" x14ac:dyDescent="0.2">
      <c r="A33" s="215">
        <v>44267</v>
      </c>
      <c r="B33" s="211" t="s">
        <v>78</v>
      </c>
      <c r="C33" s="212" t="s">
        <v>199</v>
      </c>
      <c r="D33" s="212" t="s">
        <v>200</v>
      </c>
      <c r="E33" s="216" t="s">
        <v>201</v>
      </c>
      <c r="F33" s="208">
        <v>1</v>
      </c>
      <c r="G33" s="254"/>
      <c r="H33" s="200"/>
    </row>
    <row r="34" spans="1:8" ht="15" customHeight="1" x14ac:dyDescent="0.2">
      <c r="A34" s="215">
        <v>44274</v>
      </c>
      <c r="B34" s="211" t="s">
        <v>577</v>
      </c>
      <c r="C34" s="212" t="s">
        <v>578</v>
      </c>
      <c r="D34" s="212"/>
      <c r="E34" s="216" t="s">
        <v>579</v>
      </c>
      <c r="F34" s="208">
        <v>1</v>
      </c>
      <c r="G34" s="254"/>
      <c r="H34" s="200"/>
    </row>
    <row r="35" spans="1:8" ht="15" customHeight="1" x14ac:dyDescent="0.2">
      <c r="A35" s="215">
        <v>44274</v>
      </c>
      <c r="B35" s="211" t="s">
        <v>580</v>
      </c>
      <c r="C35" s="212" t="s">
        <v>581</v>
      </c>
      <c r="D35" s="212"/>
      <c r="E35" s="216" t="s">
        <v>579</v>
      </c>
      <c r="F35" s="208">
        <v>1</v>
      </c>
      <c r="G35" s="254"/>
      <c r="H35" s="200"/>
    </row>
    <row r="36" spans="1:8" ht="13.5" customHeight="1" x14ac:dyDescent="0.2">
      <c r="A36" s="215">
        <v>44274</v>
      </c>
      <c r="B36" s="211" t="s">
        <v>582</v>
      </c>
      <c r="C36" s="212" t="s">
        <v>583</v>
      </c>
      <c r="D36" s="212" t="s">
        <v>584</v>
      </c>
      <c r="E36" s="216" t="s">
        <v>579</v>
      </c>
      <c r="F36" s="208">
        <v>1</v>
      </c>
      <c r="G36" s="254"/>
      <c r="H36" s="200"/>
    </row>
    <row r="37" spans="1:8" ht="15.75" customHeight="1" x14ac:dyDescent="0.2">
      <c r="A37" s="151"/>
      <c r="B37" s="60"/>
      <c r="C37" s="61"/>
      <c r="D37" s="49"/>
      <c r="E37" s="59" t="s">
        <v>25</v>
      </c>
      <c r="F37" s="115">
        <f>SUM(F23:F36)</f>
        <v>14</v>
      </c>
      <c r="G37" s="117"/>
      <c r="H37" s="152"/>
    </row>
    <row r="38" spans="1:8" ht="15.75" customHeight="1" x14ac:dyDescent="0.2">
      <c r="A38" s="309" t="s">
        <v>24</v>
      </c>
      <c r="B38" s="62"/>
      <c r="C38" s="35"/>
      <c r="D38" s="36"/>
      <c r="E38" s="37"/>
      <c r="F38" s="116"/>
      <c r="G38" s="254"/>
      <c r="H38" s="200"/>
    </row>
    <row r="39" spans="1:8" ht="15.75" customHeight="1" x14ac:dyDescent="0.2">
      <c r="A39" s="227" t="s">
        <v>0</v>
      </c>
      <c r="B39" s="228" t="s">
        <v>1</v>
      </c>
      <c r="C39" s="195" t="s">
        <v>2</v>
      </c>
      <c r="D39" s="195" t="s">
        <v>3</v>
      </c>
      <c r="E39" s="252" t="s">
        <v>8</v>
      </c>
      <c r="F39" s="253"/>
      <c r="G39" s="114"/>
      <c r="H39" s="150"/>
    </row>
    <row r="40" spans="1:8" ht="13.15" customHeight="1" x14ac:dyDescent="0.2">
      <c r="A40" s="153">
        <v>44256</v>
      </c>
      <c r="B40" s="78" t="s">
        <v>58</v>
      </c>
      <c r="C40" s="73" t="s">
        <v>59</v>
      </c>
      <c r="D40" s="79"/>
      <c r="E40" s="73" t="s">
        <v>60</v>
      </c>
      <c r="F40" s="74">
        <v>1</v>
      </c>
      <c r="G40" s="199"/>
      <c r="H40" s="200"/>
    </row>
    <row r="41" spans="1:8" ht="13.9" customHeight="1" x14ac:dyDescent="0.2">
      <c r="A41" s="153">
        <v>44256</v>
      </c>
      <c r="B41" s="78" t="s">
        <v>61</v>
      </c>
      <c r="C41" s="73" t="s">
        <v>62</v>
      </c>
      <c r="D41" s="79"/>
      <c r="E41" s="73" t="s">
        <v>60</v>
      </c>
      <c r="F41" s="74">
        <v>1</v>
      </c>
      <c r="G41" s="254"/>
      <c r="H41" s="200"/>
    </row>
    <row r="42" spans="1:8" ht="13.9" customHeight="1" x14ac:dyDescent="0.2">
      <c r="A42" s="153">
        <v>44257</v>
      </c>
      <c r="B42" s="78" t="s">
        <v>63</v>
      </c>
      <c r="C42" s="73" t="s">
        <v>64</v>
      </c>
      <c r="D42" s="79"/>
      <c r="E42" s="73" t="s">
        <v>60</v>
      </c>
      <c r="F42" s="74">
        <v>1</v>
      </c>
      <c r="G42" s="254"/>
      <c r="H42" s="200"/>
    </row>
    <row r="43" spans="1:8" ht="13.9" customHeight="1" x14ac:dyDescent="0.2">
      <c r="A43" s="153">
        <v>44257</v>
      </c>
      <c r="B43" s="78" t="s">
        <v>65</v>
      </c>
      <c r="C43" s="73" t="s">
        <v>66</v>
      </c>
      <c r="D43" s="79"/>
      <c r="E43" s="73" t="s">
        <v>67</v>
      </c>
      <c r="F43" s="74">
        <v>1</v>
      </c>
      <c r="G43" s="254"/>
      <c r="H43" s="200"/>
    </row>
    <row r="44" spans="1:8" ht="13.9" customHeight="1" x14ac:dyDescent="0.2">
      <c r="A44" s="153">
        <v>44260</v>
      </c>
      <c r="B44" s="78" t="s">
        <v>182</v>
      </c>
      <c r="C44" s="73" t="s">
        <v>183</v>
      </c>
      <c r="D44" s="79"/>
      <c r="E44" s="73" t="s">
        <v>184</v>
      </c>
      <c r="F44" s="74">
        <v>1</v>
      </c>
      <c r="G44" s="254"/>
      <c r="H44" s="200"/>
    </row>
    <row r="45" spans="1:8" ht="13.9" customHeight="1" x14ac:dyDescent="0.2">
      <c r="A45" s="153">
        <v>44260</v>
      </c>
      <c r="B45" s="78" t="s">
        <v>185</v>
      </c>
      <c r="C45" s="73" t="s">
        <v>186</v>
      </c>
      <c r="D45" s="79"/>
      <c r="E45" s="73" t="s">
        <v>184</v>
      </c>
      <c r="F45" s="74">
        <v>1</v>
      </c>
      <c r="G45" s="254"/>
      <c r="H45" s="200"/>
    </row>
    <row r="46" spans="1:8" ht="13.9" customHeight="1" x14ac:dyDescent="0.2">
      <c r="A46" s="135">
        <v>44263</v>
      </c>
      <c r="B46" s="78" t="s">
        <v>434</v>
      </c>
      <c r="C46" s="73" t="s">
        <v>435</v>
      </c>
      <c r="D46" s="79"/>
      <c r="E46" s="73" t="s">
        <v>184</v>
      </c>
      <c r="F46" s="74">
        <v>1</v>
      </c>
      <c r="G46" s="254"/>
      <c r="H46" s="200"/>
    </row>
    <row r="47" spans="1:8" ht="13.9" customHeight="1" x14ac:dyDescent="0.2">
      <c r="A47" s="153">
        <v>44263</v>
      </c>
      <c r="B47" s="78" t="s">
        <v>436</v>
      </c>
      <c r="C47" s="73" t="s">
        <v>437</v>
      </c>
      <c r="D47" s="79"/>
      <c r="E47" s="73" t="s">
        <v>184</v>
      </c>
      <c r="F47" s="74">
        <v>1</v>
      </c>
      <c r="G47" s="254"/>
      <c r="H47" s="200"/>
    </row>
    <row r="48" spans="1:8" ht="13.9" customHeight="1" x14ac:dyDescent="0.2">
      <c r="A48" s="153">
        <v>44264</v>
      </c>
      <c r="B48" s="78" t="s">
        <v>418</v>
      </c>
      <c r="C48" s="73" t="s">
        <v>419</v>
      </c>
      <c r="D48" s="79"/>
      <c r="E48" s="73" t="s">
        <v>184</v>
      </c>
      <c r="F48" s="74">
        <v>1</v>
      </c>
      <c r="G48" s="254"/>
      <c r="H48" s="200"/>
    </row>
    <row r="49" spans="1:8" ht="13.9" customHeight="1" x14ac:dyDescent="0.2">
      <c r="A49" s="153">
        <v>44266</v>
      </c>
      <c r="B49" s="78" t="s">
        <v>420</v>
      </c>
      <c r="C49" s="73" t="s">
        <v>421</v>
      </c>
      <c r="D49" s="79"/>
      <c r="E49" s="73" t="s">
        <v>422</v>
      </c>
      <c r="F49" s="74">
        <v>1</v>
      </c>
      <c r="G49" s="254"/>
      <c r="H49" s="200"/>
    </row>
    <row r="50" spans="1:8" ht="13.9" customHeight="1" x14ac:dyDescent="0.2">
      <c r="A50" s="153">
        <v>44267</v>
      </c>
      <c r="B50" s="78" t="s">
        <v>197</v>
      </c>
      <c r="C50" s="73" t="s">
        <v>198</v>
      </c>
      <c r="D50" s="79"/>
      <c r="E50" s="73" t="s">
        <v>184</v>
      </c>
      <c r="F50" s="74">
        <v>1</v>
      </c>
      <c r="G50" s="254"/>
      <c r="H50" s="200"/>
    </row>
    <row r="51" spans="1:8" ht="13.9" customHeight="1" x14ac:dyDescent="0.2">
      <c r="A51" s="153">
        <v>44271</v>
      </c>
      <c r="B51" s="78" t="s">
        <v>187</v>
      </c>
      <c r="C51" s="73" t="s">
        <v>188</v>
      </c>
      <c r="D51" s="79"/>
      <c r="E51" s="73" t="s">
        <v>184</v>
      </c>
      <c r="F51" s="74">
        <v>1</v>
      </c>
      <c r="G51" s="254"/>
      <c r="H51" s="200"/>
    </row>
    <row r="52" spans="1:8" ht="13.9" customHeight="1" x14ac:dyDescent="0.2">
      <c r="A52" s="153">
        <v>44271</v>
      </c>
      <c r="B52" s="78" t="s">
        <v>189</v>
      </c>
      <c r="C52" s="73" t="s">
        <v>190</v>
      </c>
      <c r="D52" s="79"/>
      <c r="E52" s="73" t="s">
        <v>184</v>
      </c>
      <c r="F52" s="74">
        <v>1</v>
      </c>
      <c r="G52" s="254"/>
      <c r="H52" s="200"/>
    </row>
    <row r="53" spans="1:8" ht="13.9" customHeight="1" x14ac:dyDescent="0.2">
      <c r="A53" s="153">
        <v>44271</v>
      </c>
      <c r="B53" s="78" t="s">
        <v>191</v>
      </c>
      <c r="C53" s="73" t="s">
        <v>192</v>
      </c>
      <c r="D53" s="79"/>
      <c r="E53" s="73" t="s">
        <v>184</v>
      </c>
      <c r="F53" s="74">
        <v>1</v>
      </c>
      <c r="G53" s="254"/>
      <c r="H53" s="200"/>
    </row>
    <row r="54" spans="1:8" ht="13.9" customHeight="1" x14ac:dyDescent="0.2">
      <c r="A54" s="153">
        <v>44271</v>
      </c>
      <c r="B54" s="78" t="s">
        <v>193</v>
      </c>
      <c r="C54" s="73" t="s">
        <v>194</v>
      </c>
      <c r="D54" s="79"/>
      <c r="E54" s="73" t="s">
        <v>184</v>
      </c>
      <c r="F54" s="74">
        <v>1</v>
      </c>
      <c r="G54" s="254"/>
      <c r="H54" s="200"/>
    </row>
    <row r="55" spans="1:8" ht="13.9" customHeight="1" x14ac:dyDescent="0.2">
      <c r="A55" s="153">
        <v>44271</v>
      </c>
      <c r="B55" s="78" t="s">
        <v>195</v>
      </c>
      <c r="C55" s="73" t="s">
        <v>196</v>
      </c>
      <c r="D55" s="79"/>
      <c r="E55" s="73" t="s">
        <v>184</v>
      </c>
      <c r="F55" s="74">
        <v>1</v>
      </c>
      <c r="G55" s="254"/>
      <c r="H55" s="200"/>
    </row>
    <row r="56" spans="1:8" ht="13.9" customHeight="1" x14ac:dyDescent="0.2">
      <c r="A56" s="153">
        <v>44272</v>
      </c>
      <c r="B56" s="78" t="s">
        <v>562</v>
      </c>
      <c r="C56" s="73" t="s">
        <v>430</v>
      </c>
      <c r="D56" s="79"/>
      <c r="E56" s="73" t="s">
        <v>563</v>
      </c>
      <c r="F56" s="74">
        <v>1</v>
      </c>
      <c r="G56" s="254"/>
      <c r="H56" s="200"/>
    </row>
    <row r="57" spans="1:8" ht="13.9" customHeight="1" x14ac:dyDescent="0.2">
      <c r="A57" s="153">
        <v>44278</v>
      </c>
      <c r="B57" s="78" t="s">
        <v>798</v>
      </c>
      <c r="C57" s="73" t="s">
        <v>799</v>
      </c>
      <c r="D57" s="79"/>
      <c r="E57" s="73" t="s">
        <v>800</v>
      </c>
      <c r="F57" s="74">
        <v>1</v>
      </c>
      <c r="G57" s="254"/>
      <c r="H57" s="200"/>
    </row>
    <row r="58" spans="1:8" ht="13.9" customHeight="1" x14ac:dyDescent="0.2">
      <c r="A58" s="153">
        <v>44280</v>
      </c>
      <c r="B58" s="78" t="s">
        <v>556</v>
      </c>
      <c r="C58" s="73" t="s">
        <v>557</v>
      </c>
      <c r="D58" s="79" t="s">
        <v>558</v>
      </c>
      <c r="E58" s="73" t="s">
        <v>559</v>
      </c>
      <c r="F58" s="74">
        <v>1</v>
      </c>
      <c r="G58" s="254"/>
      <c r="H58" s="200"/>
    </row>
    <row r="59" spans="1:8" ht="13.9" customHeight="1" x14ac:dyDescent="0.2">
      <c r="A59" s="153">
        <v>44280</v>
      </c>
      <c r="B59" s="78" t="s">
        <v>560</v>
      </c>
      <c r="C59" s="73" t="s">
        <v>561</v>
      </c>
      <c r="D59" s="79"/>
      <c r="E59" s="73" t="s">
        <v>184</v>
      </c>
      <c r="F59" s="74">
        <v>1</v>
      </c>
      <c r="G59" s="254"/>
      <c r="H59" s="200"/>
    </row>
    <row r="60" spans="1:8" ht="13.9" customHeight="1" x14ac:dyDescent="0.2">
      <c r="A60" s="153">
        <v>44281</v>
      </c>
      <c r="B60" s="78" t="s">
        <v>554</v>
      </c>
      <c r="C60" s="73" t="s">
        <v>555</v>
      </c>
      <c r="D60" s="79"/>
      <c r="E60" s="73" t="s">
        <v>67</v>
      </c>
      <c r="F60" s="74">
        <v>1</v>
      </c>
      <c r="G60" s="254"/>
      <c r="H60" s="200"/>
    </row>
    <row r="61" spans="1:8" ht="13.9" customHeight="1" x14ac:dyDescent="0.2">
      <c r="A61" s="153">
        <v>44281</v>
      </c>
      <c r="B61" s="78" t="s">
        <v>564</v>
      </c>
      <c r="C61" s="73" t="s">
        <v>565</v>
      </c>
      <c r="D61" s="79" t="s">
        <v>259</v>
      </c>
      <c r="E61" s="73" t="s">
        <v>566</v>
      </c>
      <c r="F61" s="74">
        <v>1</v>
      </c>
      <c r="G61" s="254"/>
      <c r="H61" s="200"/>
    </row>
    <row r="62" spans="1:8" ht="13.9" customHeight="1" thickBot="1" x14ac:dyDescent="0.25">
      <c r="A62" s="154"/>
      <c r="B62" s="155"/>
      <c r="C62" s="156"/>
      <c r="D62" s="157"/>
      <c r="E62" s="158" t="s">
        <v>25</v>
      </c>
      <c r="F62" s="159">
        <f>SUM(F40:F61)</f>
        <v>22</v>
      </c>
      <c r="G62" s="160"/>
      <c r="H62" s="161"/>
    </row>
    <row r="63" spans="1:8" ht="13.9" customHeight="1" thickTop="1" x14ac:dyDescent="0.2">
      <c r="A63"/>
      <c r="B63"/>
      <c r="C63"/>
      <c r="D63"/>
      <c r="E63"/>
      <c r="F63"/>
      <c r="G63" s="7"/>
      <c r="H63"/>
    </row>
    <row r="64" spans="1:8" ht="15.75" customHeight="1" x14ac:dyDescent="0.2">
      <c r="A64"/>
      <c r="B64"/>
      <c r="C64"/>
      <c r="D64"/>
      <c r="E64"/>
      <c r="F64"/>
      <c r="G64" s="7"/>
      <c r="H64"/>
    </row>
    <row r="65" spans="1:8" ht="15.75" customHeight="1" x14ac:dyDescent="0.2">
      <c r="A65"/>
      <c r="B65"/>
      <c r="C65"/>
      <c r="D65"/>
      <c r="E65"/>
      <c r="F65"/>
      <c r="G65" s="7"/>
      <c r="H65"/>
    </row>
    <row r="66" spans="1:8" ht="15.75" customHeight="1" x14ac:dyDescent="0.2">
      <c r="A66"/>
      <c r="B66"/>
      <c r="C66"/>
      <c r="D66"/>
      <c r="E66"/>
      <c r="F66"/>
      <c r="G66" s="7"/>
      <c r="H66"/>
    </row>
    <row r="67" spans="1:8" ht="15.75" customHeight="1" x14ac:dyDescent="0.2">
      <c r="B67"/>
      <c r="C67"/>
      <c r="D67"/>
      <c r="E67"/>
      <c r="F67"/>
      <c r="G67" s="7"/>
      <c r="H67"/>
    </row>
    <row r="68" spans="1:8" ht="15.75" customHeight="1" x14ac:dyDescent="0.2">
      <c r="B68"/>
      <c r="C68"/>
      <c r="D68"/>
      <c r="E68"/>
      <c r="F68"/>
      <c r="G68" s="7"/>
      <c r="H68"/>
    </row>
    <row r="69" spans="1:8" ht="15.75" customHeight="1" x14ac:dyDescent="0.2">
      <c r="B69"/>
      <c r="C69"/>
      <c r="D69"/>
      <c r="E69"/>
      <c r="F69"/>
      <c r="G69" s="7"/>
      <c r="H69"/>
    </row>
    <row r="70" spans="1:8" ht="15.75" customHeight="1" x14ac:dyDescent="0.2">
      <c r="G70" s="7"/>
      <c r="H70"/>
    </row>
    <row r="71" spans="1:8" ht="15.75" customHeight="1" x14ac:dyDescent="0.2">
      <c r="G71" s="7"/>
      <c r="H71"/>
    </row>
    <row r="72" spans="1:8" ht="15.75" customHeight="1" x14ac:dyDescent="0.2">
      <c r="G72" s="7"/>
      <c r="H72"/>
    </row>
    <row r="73" spans="1:8" ht="15.75" customHeight="1" x14ac:dyDescent="0.2">
      <c r="G73" s="7"/>
      <c r="H73"/>
    </row>
    <row r="74" spans="1:8" ht="15.75" customHeight="1" x14ac:dyDescent="0.2">
      <c r="G74" s="7"/>
      <c r="H74"/>
    </row>
    <row r="75" spans="1:8" ht="15.75" customHeight="1" x14ac:dyDescent="0.2">
      <c r="G75" s="7"/>
      <c r="H75"/>
    </row>
    <row r="76" spans="1:8" ht="15.75" customHeight="1" x14ac:dyDescent="0.2">
      <c r="G76" s="7"/>
      <c r="H76"/>
    </row>
    <row r="77" spans="1:8" ht="15.75" customHeight="1" x14ac:dyDescent="0.2">
      <c r="H77"/>
    </row>
    <row r="78" spans="1:8" ht="15.75" customHeight="1" x14ac:dyDescent="0.2">
      <c r="H78"/>
    </row>
    <row r="79" spans="1:8" ht="15.75" customHeight="1" x14ac:dyDescent="0.2">
      <c r="H79"/>
    </row>
    <row r="80" spans="1:8" ht="15.75" customHeight="1" x14ac:dyDescent="0.2">
      <c r="H80"/>
    </row>
    <row r="81" spans="7:8" ht="15.75" customHeight="1" x14ac:dyDescent="0.2">
      <c r="G81" s="19"/>
      <c r="H81"/>
    </row>
    <row r="82" spans="7:8" ht="15.75" customHeight="1" x14ac:dyDescent="0.2">
      <c r="G82" s="19"/>
      <c r="H82"/>
    </row>
    <row r="83" spans="7:8" ht="15.75" customHeight="1" x14ac:dyDescent="0.2">
      <c r="G83" s="19"/>
      <c r="H83"/>
    </row>
    <row r="84" spans="7:8" ht="15.75" customHeight="1" x14ac:dyDescent="0.2">
      <c r="G84" s="19"/>
      <c r="H84"/>
    </row>
    <row r="85" spans="7:8" ht="15.75" customHeight="1" x14ac:dyDescent="0.2">
      <c r="G85" s="19"/>
      <c r="H85"/>
    </row>
    <row r="86" spans="7:8" ht="15.75" customHeight="1" x14ac:dyDescent="0.2">
      <c r="G86" s="19"/>
      <c r="H86"/>
    </row>
    <row r="87" spans="7:8" ht="15.75" customHeight="1" x14ac:dyDescent="0.2">
      <c r="G87" s="19"/>
      <c r="H87"/>
    </row>
    <row r="88" spans="7:8" ht="15.75" customHeight="1" x14ac:dyDescent="0.2">
      <c r="G88" s="19"/>
      <c r="H88"/>
    </row>
    <row r="89" spans="7:8" ht="15.75" customHeight="1" x14ac:dyDescent="0.2">
      <c r="G89" s="19"/>
      <c r="H89"/>
    </row>
    <row r="90" spans="7:8" ht="15.75" customHeight="1" x14ac:dyDescent="0.2">
      <c r="G90" s="19"/>
      <c r="H90"/>
    </row>
    <row r="91" spans="7:8" ht="15.75" customHeight="1" x14ac:dyDescent="0.2">
      <c r="G91" s="19"/>
      <c r="H91"/>
    </row>
    <row r="92" spans="7:8" ht="15.75" customHeight="1" x14ac:dyDescent="0.2">
      <c r="G92" s="19"/>
      <c r="H92"/>
    </row>
    <row r="93" spans="7:8" ht="15.75" customHeight="1" x14ac:dyDescent="0.2">
      <c r="H93"/>
    </row>
    <row r="94" spans="7:8" ht="15.75" customHeight="1" x14ac:dyDescent="0.2">
      <c r="H94"/>
    </row>
    <row r="95" spans="7:8" ht="15.75" customHeight="1" x14ac:dyDescent="0.2">
      <c r="H95"/>
    </row>
    <row r="96" spans="7:8" ht="15.75" customHeight="1" x14ac:dyDescent="0.2">
      <c r="H96"/>
    </row>
    <row r="97" spans="7:8" ht="15.75" customHeight="1" x14ac:dyDescent="0.2">
      <c r="H97"/>
    </row>
    <row r="98" spans="7:8" ht="15.75" customHeight="1" x14ac:dyDescent="0.2"/>
    <row r="99" spans="7:8" ht="15.75" customHeight="1" x14ac:dyDescent="0.2"/>
    <row r="100" spans="7:8" ht="15.75" customHeight="1" x14ac:dyDescent="0.2"/>
    <row r="101" spans="7:8" ht="15.75" customHeight="1" x14ac:dyDescent="0.2"/>
    <row r="102" spans="7:8" ht="15.75" customHeight="1" x14ac:dyDescent="0.2">
      <c r="G102" s="19"/>
    </row>
    <row r="103" spans="7:8" ht="15.75" customHeight="1" x14ac:dyDescent="0.2">
      <c r="G103" s="19"/>
    </row>
    <row r="104" spans="7:8" ht="15.75" customHeight="1" x14ac:dyDescent="0.2">
      <c r="G104" s="19"/>
    </row>
    <row r="105" spans="7:8" ht="15.75" customHeight="1" x14ac:dyDescent="0.2">
      <c r="G105" s="19"/>
    </row>
    <row r="106" spans="7:8" ht="15.75" customHeight="1" x14ac:dyDescent="0.2">
      <c r="G106" s="19"/>
    </row>
    <row r="107" spans="7:8" ht="15.75" customHeight="1" x14ac:dyDescent="0.2">
      <c r="G107" s="19"/>
    </row>
    <row r="108" spans="7:8" ht="15.75" customHeight="1" x14ac:dyDescent="0.2">
      <c r="G108" s="19"/>
    </row>
    <row r="109" spans="7:8" ht="15.75" customHeight="1" x14ac:dyDescent="0.2">
      <c r="G109" s="19"/>
    </row>
    <row r="110" spans="7:8" ht="15.75" customHeight="1" x14ac:dyDescent="0.2">
      <c r="H110" s="11"/>
    </row>
    <row r="111" spans="7:8" ht="15.75" customHeight="1" x14ac:dyDescent="0.2">
      <c r="G111" s="19"/>
      <c r="H111" s="11"/>
    </row>
    <row r="112" spans="7:8" ht="15.75" customHeight="1" x14ac:dyDescent="0.2">
      <c r="G112" s="19"/>
      <c r="H112" s="11"/>
    </row>
    <row r="113" spans="7:8" ht="15.75" customHeight="1" x14ac:dyDescent="0.2">
      <c r="G113" s="19"/>
      <c r="H113" s="11"/>
    </row>
    <row r="114" spans="7:8" ht="15.75" customHeight="1" x14ac:dyDescent="0.2">
      <c r="G114" s="19"/>
      <c r="H114" s="11"/>
    </row>
    <row r="115" spans="7:8" ht="15.75" customHeight="1" x14ac:dyDescent="0.2">
      <c r="G115" s="19"/>
      <c r="H115" s="11"/>
    </row>
    <row r="116" spans="7:8" ht="15.75" customHeight="1" x14ac:dyDescent="0.2">
      <c r="G116" s="19"/>
      <c r="H116" s="11"/>
    </row>
    <row r="117" spans="7:8" ht="15.75" customHeight="1" x14ac:dyDescent="0.2">
      <c r="G117" s="19"/>
      <c r="H117" s="11"/>
    </row>
    <row r="118" spans="7:8" ht="15.75" customHeight="1" x14ac:dyDescent="0.2">
      <c r="H118"/>
    </row>
    <row r="119" spans="7:8" ht="15.75" customHeight="1" x14ac:dyDescent="0.2">
      <c r="G119" s="19"/>
      <c r="H119"/>
    </row>
    <row r="120" spans="7:8" ht="15.75" customHeight="1" x14ac:dyDescent="0.2">
      <c r="G120" s="19"/>
      <c r="H120"/>
    </row>
    <row r="121" spans="7:8" ht="15.75" customHeight="1" x14ac:dyDescent="0.2">
      <c r="G121"/>
      <c r="H121"/>
    </row>
    <row r="122" spans="7:8" ht="15.75" customHeight="1" x14ac:dyDescent="0.2">
      <c r="G122"/>
      <c r="H122"/>
    </row>
    <row r="123" spans="7:8" ht="15.75" customHeight="1" x14ac:dyDescent="0.2">
      <c r="G123"/>
      <c r="H123"/>
    </row>
    <row r="124" spans="7:8" ht="15.75" customHeight="1" x14ac:dyDescent="0.2">
      <c r="G124"/>
      <c r="H124"/>
    </row>
    <row r="125" spans="7:8" ht="15.75" customHeight="1" x14ac:dyDescent="0.2">
      <c r="G125"/>
      <c r="H125"/>
    </row>
    <row r="126" spans="7:8" ht="15.75" customHeight="1" x14ac:dyDescent="0.2">
      <c r="G126"/>
      <c r="H126"/>
    </row>
    <row r="127" spans="7:8" ht="15.75" customHeight="1" x14ac:dyDescent="0.2">
      <c r="G127"/>
      <c r="H127"/>
    </row>
    <row r="128" spans="7:8" ht="15.75" customHeight="1" x14ac:dyDescent="0.2">
      <c r="G128"/>
      <c r="H128"/>
    </row>
    <row r="129" spans="7:8" ht="15.75" customHeight="1" x14ac:dyDescent="0.2">
      <c r="H129" s="11"/>
    </row>
    <row r="130" spans="7:8" ht="15.75" customHeight="1" x14ac:dyDescent="0.2"/>
    <row r="131" spans="7:8" ht="15.75" customHeight="1" x14ac:dyDescent="0.2"/>
    <row r="132" spans="7:8" ht="15.75" customHeight="1" x14ac:dyDescent="0.2"/>
    <row r="133" spans="7:8" ht="15.75" customHeight="1" x14ac:dyDescent="0.2"/>
    <row r="134" spans="7:8" ht="15.75" customHeight="1" x14ac:dyDescent="0.2"/>
    <row r="135" spans="7:8" ht="15.75" customHeight="1" x14ac:dyDescent="0.2"/>
    <row r="136" spans="7:8" ht="15.75" customHeight="1" x14ac:dyDescent="0.2"/>
    <row r="137" spans="7:8" ht="15.75" customHeight="1" x14ac:dyDescent="0.2"/>
    <row r="138" spans="7:8" ht="15.75" customHeight="1" x14ac:dyDescent="0.2"/>
    <row r="139" spans="7:8" ht="15.75" customHeight="1" x14ac:dyDescent="0.2">
      <c r="G139" s="7"/>
    </row>
    <row r="140" spans="7:8" ht="15.75" customHeight="1" x14ac:dyDescent="0.2">
      <c r="G140" s="7"/>
    </row>
    <row r="141" spans="7:8" ht="15.75" customHeight="1" x14ac:dyDescent="0.2"/>
    <row r="142" spans="7:8" ht="15.75" customHeight="1" x14ac:dyDescent="0.2"/>
    <row r="143" spans="7:8" ht="15.75" customHeight="1" x14ac:dyDescent="0.2"/>
    <row r="144" spans="7:8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3.5" customHeight="1" x14ac:dyDescent="0.2"/>
    <row r="333" ht="15.75" customHeight="1" x14ac:dyDescent="0.2"/>
    <row r="334" ht="15.75" customHeight="1" x14ac:dyDescent="0.2"/>
    <row r="335" ht="15.75" customHeight="1" x14ac:dyDescent="0.2"/>
    <row r="336" ht="15" customHeight="1" x14ac:dyDescent="0.2"/>
    <row r="337" ht="1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4.2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spans="9:9" ht="14.25" customHeight="1" x14ac:dyDescent="0.2"/>
    <row r="498" spans="9:9" ht="14.25" customHeight="1" x14ac:dyDescent="0.2"/>
    <row r="499" spans="9:9" ht="14.25" customHeight="1" x14ac:dyDescent="0.2"/>
    <row r="500" spans="9:9" ht="14.25" customHeight="1" x14ac:dyDescent="0.2"/>
    <row r="501" spans="9:9" ht="14.25" customHeight="1" x14ac:dyDescent="0.2"/>
    <row r="502" spans="9:9" ht="14.25" customHeight="1" x14ac:dyDescent="0.2"/>
    <row r="503" spans="9:9" ht="14.25" customHeight="1" x14ac:dyDescent="0.2"/>
    <row r="504" spans="9:9" ht="14.25" customHeight="1" x14ac:dyDescent="0.2"/>
    <row r="505" spans="9:9" ht="14.25" customHeight="1" x14ac:dyDescent="0.2"/>
    <row r="506" spans="9:9" ht="14.25" customHeight="1" x14ac:dyDescent="0.2"/>
    <row r="507" spans="9:9" ht="14.25" customHeight="1" x14ac:dyDescent="0.2"/>
    <row r="508" spans="9:9" ht="14.25" customHeight="1" x14ac:dyDescent="0.2">
      <c r="I508" s="28"/>
    </row>
    <row r="509" spans="9:9" ht="14.25" customHeight="1" x14ac:dyDescent="0.2">
      <c r="I509" s="28"/>
    </row>
    <row r="510" spans="9:9" ht="14.25" customHeight="1" x14ac:dyDescent="0.2">
      <c r="I510" s="28" t="s">
        <v>41</v>
      </c>
    </row>
    <row r="511" spans="9:9" ht="14.25" customHeight="1" x14ac:dyDescent="0.2">
      <c r="I511" s="28"/>
    </row>
    <row r="512" spans="9:9" ht="14.25" customHeight="1" x14ac:dyDescent="0.2">
      <c r="I512" s="28"/>
    </row>
    <row r="513" spans="9:9" ht="14.25" customHeight="1" x14ac:dyDescent="0.2">
      <c r="I513" s="28"/>
    </row>
    <row r="514" spans="9:9" ht="14.25" customHeight="1" x14ac:dyDescent="0.2">
      <c r="I514" s="28"/>
    </row>
    <row r="515" spans="9:9" ht="14.25" customHeight="1" x14ac:dyDescent="0.2">
      <c r="I515" s="28"/>
    </row>
    <row r="516" spans="9:9" ht="14.25" customHeight="1" x14ac:dyDescent="0.2">
      <c r="I516" s="28"/>
    </row>
    <row r="517" spans="9:9" ht="14.25" customHeight="1" x14ac:dyDescent="0.2">
      <c r="I517" s="28"/>
    </row>
    <row r="518" spans="9:9" ht="14.25" customHeight="1" x14ac:dyDescent="0.2">
      <c r="I518" s="28"/>
    </row>
    <row r="519" spans="9:9" ht="14.25" customHeight="1" x14ac:dyDescent="0.2">
      <c r="I519" s="28"/>
    </row>
    <row r="520" spans="9:9" ht="14.25" customHeight="1" x14ac:dyDescent="0.2">
      <c r="I520" s="28"/>
    </row>
    <row r="521" spans="9:9" ht="14.25" customHeight="1" x14ac:dyDescent="0.2">
      <c r="I521" s="28"/>
    </row>
    <row r="522" spans="9:9" ht="14.25" customHeight="1" x14ac:dyDescent="0.2">
      <c r="I522" s="28"/>
    </row>
    <row r="523" spans="9:9" ht="14.25" customHeight="1" x14ac:dyDescent="0.2">
      <c r="I523" s="28"/>
    </row>
    <row r="524" spans="9:9" ht="14.25" customHeight="1" x14ac:dyDescent="0.2">
      <c r="I524" s="28"/>
    </row>
    <row r="525" spans="9:9" ht="14.25" customHeight="1" x14ac:dyDescent="0.2">
      <c r="I525" s="28"/>
    </row>
    <row r="526" spans="9:9" ht="14.25" customHeight="1" x14ac:dyDescent="0.2">
      <c r="I526" s="28"/>
    </row>
    <row r="527" spans="9:9" ht="14.25" customHeight="1" x14ac:dyDescent="0.2">
      <c r="I527" s="28"/>
    </row>
    <row r="528" spans="9:9" ht="14.25" customHeight="1" x14ac:dyDescent="0.2">
      <c r="I528" s="28"/>
    </row>
    <row r="529" spans="9:9" ht="14.25" customHeight="1" x14ac:dyDescent="0.2">
      <c r="I529" s="28"/>
    </row>
    <row r="530" spans="9:9" ht="13.5" customHeight="1" x14ac:dyDescent="0.2"/>
    <row r="531" spans="9:9" ht="14.25" customHeight="1" x14ac:dyDescent="0.2"/>
    <row r="532" spans="9:9" ht="14.25" customHeight="1" x14ac:dyDescent="0.2"/>
    <row r="533" spans="9:9" ht="14.25" customHeight="1" x14ac:dyDescent="0.2"/>
    <row r="534" spans="9:9" ht="14.25" customHeight="1" x14ac:dyDescent="0.2"/>
    <row r="535" spans="9:9" ht="14.25" customHeight="1" x14ac:dyDescent="0.2"/>
    <row r="536" spans="9:9" ht="14.25" customHeight="1" x14ac:dyDescent="0.2"/>
    <row r="537" spans="9:9" ht="14.25" customHeight="1" x14ac:dyDescent="0.2"/>
    <row r="538" spans="9:9" ht="14.25" customHeight="1" x14ac:dyDescent="0.2"/>
    <row r="539" spans="9:9" ht="14.25" customHeight="1" x14ac:dyDescent="0.2"/>
    <row r="540" spans="9:9" ht="14.25" customHeight="1" x14ac:dyDescent="0.2"/>
    <row r="541" spans="9:9" ht="14.25" customHeight="1" x14ac:dyDescent="0.2"/>
    <row r="542" spans="9:9" ht="14.25" customHeight="1" x14ac:dyDescent="0.2"/>
    <row r="543" spans="9:9" ht="14.25" customHeight="1" x14ac:dyDescent="0.2"/>
    <row r="544" spans="9:9" ht="14.2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" customHeight="1" x14ac:dyDescent="0.2"/>
    <row r="559" ht="15.7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5" customHeight="1" x14ac:dyDescent="0.2"/>
    <row r="576" ht="14.25" customHeight="1" x14ac:dyDescent="0.2"/>
    <row r="577" ht="14.25" customHeight="1" x14ac:dyDescent="0.2"/>
    <row r="579" ht="13.5" customHeight="1" x14ac:dyDescent="0.2"/>
    <row r="582" ht="14.25" customHeight="1" x14ac:dyDescent="0.2"/>
    <row r="583" ht="13.5" customHeight="1" x14ac:dyDescent="0.2"/>
    <row r="728" spans="16384:16384" x14ac:dyDescent="0.2">
      <c r="XFD728">
        <f>SUM(I728:XFC728)</f>
        <v>0</v>
      </c>
    </row>
    <row r="729" spans="16384:16384" x14ac:dyDescent="0.2">
      <c r="XFD729">
        <f>SUM(I729:XFC729)</f>
        <v>0</v>
      </c>
    </row>
    <row r="737" spans="9:9 16376:16376" x14ac:dyDescent="0.2">
      <c r="I737"/>
    </row>
    <row r="738" spans="9:9 16376:16376" x14ac:dyDescent="0.2">
      <c r="I738"/>
    </row>
    <row r="739" spans="9:9 16376:16376" x14ac:dyDescent="0.2">
      <c r="I739"/>
    </row>
    <row r="740" spans="9:9 16376:16376" x14ac:dyDescent="0.2">
      <c r="I740"/>
    </row>
    <row r="741" spans="9:9 16376:16376" x14ac:dyDescent="0.2">
      <c r="I741"/>
    </row>
    <row r="742" spans="9:9 16376:16376" x14ac:dyDescent="0.2">
      <c r="I742"/>
    </row>
    <row r="743" spans="9:9 16376:16376" x14ac:dyDescent="0.2">
      <c r="I743"/>
    </row>
    <row r="744" spans="9:9 16376:16376" x14ac:dyDescent="0.2">
      <c r="I744"/>
    </row>
    <row r="745" spans="9:9 16376:16376" x14ac:dyDescent="0.2">
      <c r="I745"/>
      <c r="XEV745">
        <f>SUM(I745:XEU745)</f>
        <v>0</v>
      </c>
    </row>
    <row r="746" spans="9:9 16376:16376" x14ac:dyDescent="0.2">
      <c r="I746"/>
    </row>
    <row r="747" spans="9:9 16376:16376" x14ac:dyDescent="0.2">
      <c r="I747"/>
    </row>
    <row r="748" spans="9:9 16376:16376" x14ac:dyDescent="0.2">
      <c r="I748"/>
    </row>
    <row r="749" spans="9:9 16376:16376" x14ac:dyDescent="0.2">
      <c r="I749"/>
      <c r="XEV749">
        <f>SUM(I749:XEU749)</f>
        <v>0</v>
      </c>
    </row>
    <row r="750" spans="9:9 16376:16376" x14ac:dyDescent="0.2">
      <c r="I750"/>
      <c r="XEV750">
        <f>SUM(I750:XEU750)</f>
        <v>0</v>
      </c>
    </row>
    <row r="751" spans="9:9 16376:16376" x14ac:dyDescent="0.2">
      <c r="I751"/>
    </row>
    <row r="752" spans="9:9 16376:16376" x14ac:dyDescent="0.2">
      <c r="I752"/>
    </row>
    <row r="753" spans="9:9 16384:16384" x14ac:dyDescent="0.2">
      <c r="I753"/>
    </row>
    <row r="760" spans="9:9 16384:16384" x14ac:dyDescent="0.2">
      <c r="XFD760">
        <f>SUM(I760:XFC760)</f>
        <v>0</v>
      </c>
    </row>
    <row r="761" spans="9:9 16384:16384" x14ac:dyDescent="0.2">
      <c r="XFD761">
        <f>SUM(I761:XFC761)</f>
        <v>0</v>
      </c>
    </row>
    <row r="773" spans="9:9 16376:16384" x14ac:dyDescent="0.2">
      <c r="XFD773">
        <f>SUM(I773:XFC773)</f>
        <v>0</v>
      </c>
    </row>
    <row r="774" spans="9:9 16376:16384" x14ac:dyDescent="0.2">
      <c r="XFD774">
        <f>SUM(I774:XFC774)</f>
        <v>0</v>
      </c>
    </row>
    <row r="777" spans="9:9 16376:16384" x14ac:dyDescent="0.2">
      <c r="I777"/>
    </row>
    <row r="778" spans="9:9 16376:16384" x14ac:dyDescent="0.2">
      <c r="I778"/>
    </row>
    <row r="779" spans="9:9 16376:16384" x14ac:dyDescent="0.2">
      <c r="I779"/>
      <c r="XEV779">
        <f>SUM(I779:XEU779)</f>
        <v>0</v>
      </c>
    </row>
    <row r="780" spans="9:9 16376:16384" x14ac:dyDescent="0.2">
      <c r="I780"/>
    </row>
    <row r="781" spans="9:9 16376:16384" x14ac:dyDescent="0.2">
      <c r="I781"/>
    </row>
    <row r="782" spans="9:9 16376:16384" x14ac:dyDescent="0.2">
      <c r="I782"/>
    </row>
    <row r="783" spans="9:9 16376:16384" x14ac:dyDescent="0.2">
      <c r="I783"/>
    </row>
    <row r="784" spans="9:9 16376:16384" x14ac:dyDescent="0.2">
      <c r="I784"/>
    </row>
    <row r="785" spans="9:9" x14ac:dyDescent="0.2">
      <c r="I785"/>
    </row>
    <row r="786" spans="9:9" x14ac:dyDescent="0.2">
      <c r="I786"/>
    </row>
    <row r="787" spans="9:9" x14ac:dyDescent="0.2">
      <c r="I787"/>
    </row>
    <row r="929" spans="12:12" x14ac:dyDescent="0.2">
      <c r="L929" s="24"/>
    </row>
    <row r="945" spans="9:9" ht="15" customHeight="1" x14ac:dyDescent="0.2"/>
    <row r="946" spans="9:9" ht="15" customHeight="1" x14ac:dyDescent="0.2"/>
    <row r="947" spans="9:9" ht="15" customHeight="1" x14ac:dyDescent="0.2"/>
    <row r="948" spans="9:9" ht="15" customHeight="1" x14ac:dyDescent="0.2"/>
    <row r="949" spans="9:9" ht="15" customHeight="1" x14ac:dyDescent="0.2"/>
    <row r="950" spans="9:9" ht="15" customHeight="1" x14ac:dyDescent="0.2"/>
    <row r="951" spans="9:9" ht="15" customHeight="1" x14ac:dyDescent="0.2"/>
    <row r="952" spans="9:9" ht="15" customHeight="1" x14ac:dyDescent="0.2">
      <c r="I952"/>
    </row>
    <row r="953" spans="9:9" ht="15" customHeight="1" x14ac:dyDescent="0.2">
      <c r="I953"/>
    </row>
    <row r="954" spans="9:9" ht="15" customHeight="1" x14ac:dyDescent="0.2">
      <c r="I954"/>
    </row>
    <row r="955" spans="9:9" ht="15" customHeight="1" x14ac:dyDescent="0.2">
      <c r="I955"/>
    </row>
    <row r="956" spans="9:9" ht="15" customHeight="1" x14ac:dyDescent="0.2">
      <c r="I956"/>
    </row>
    <row r="957" spans="9:9" ht="15" customHeight="1" x14ac:dyDescent="0.2">
      <c r="I957"/>
    </row>
    <row r="958" spans="9:9" ht="15" customHeight="1" x14ac:dyDescent="0.2">
      <c r="I958"/>
    </row>
    <row r="959" spans="9:9" ht="15" customHeight="1" x14ac:dyDescent="0.2">
      <c r="I959"/>
    </row>
    <row r="960" spans="9:9" ht="15" customHeight="1" x14ac:dyDescent="0.2">
      <c r="I960"/>
    </row>
    <row r="961" spans="9:9" ht="15" customHeight="1" x14ac:dyDescent="0.2">
      <c r="I961"/>
    </row>
    <row r="962" spans="9:9" ht="15" customHeight="1" x14ac:dyDescent="0.2">
      <c r="I962"/>
    </row>
    <row r="963" spans="9:9" ht="15" customHeight="1" x14ac:dyDescent="0.2">
      <c r="I963"/>
    </row>
    <row r="964" spans="9:9" ht="15" customHeight="1" x14ac:dyDescent="0.2">
      <c r="I964"/>
    </row>
    <row r="965" spans="9:9" ht="15" customHeight="1" x14ac:dyDescent="0.2">
      <c r="I965"/>
    </row>
    <row r="966" spans="9:9" ht="15" customHeight="1" x14ac:dyDescent="0.2">
      <c r="I966"/>
    </row>
    <row r="967" spans="9:9" ht="15" customHeight="1" x14ac:dyDescent="0.2">
      <c r="I967"/>
    </row>
    <row r="968" spans="9:9" ht="15" customHeight="1" x14ac:dyDescent="0.2">
      <c r="I968"/>
    </row>
    <row r="969" spans="9:9" ht="15" customHeight="1" x14ac:dyDescent="0.2">
      <c r="I969"/>
    </row>
    <row r="970" spans="9:9" ht="15" customHeight="1" x14ac:dyDescent="0.2"/>
    <row r="971" spans="9:9" ht="15" customHeight="1" x14ac:dyDescent="0.2"/>
    <row r="972" spans="9:9" ht="15" customHeight="1" x14ac:dyDescent="0.2"/>
    <row r="973" spans="9:9" ht="15" customHeight="1" x14ac:dyDescent="0.2"/>
    <row r="974" spans="9:9" ht="15" customHeight="1" x14ac:dyDescent="0.2">
      <c r="I974"/>
    </row>
    <row r="975" spans="9:9" ht="15" customHeight="1" x14ac:dyDescent="0.2">
      <c r="I975"/>
    </row>
    <row r="976" spans="9:9" ht="15" customHeight="1" x14ac:dyDescent="0.2">
      <c r="I976"/>
    </row>
    <row r="977" spans="9:9" ht="15" customHeight="1" x14ac:dyDescent="0.2">
      <c r="I977"/>
    </row>
    <row r="978" spans="9:9" ht="15" customHeight="1" x14ac:dyDescent="0.2">
      <c r="I978"/>
    </row>
    <row r="979" spans="9:9" ht="15" customHeight="1" x14ac:dyDescent="0.2">
      <c r="I979"/>
    </row>
    <row r="980" spans="9:9" ht="15" customHeight="1" x14ac:dyDescent="0.2">
      <c r="I980"/>
    </row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>
      <c r="I989"/>
    </row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/>
    <row r="1057" spans="9:9" ht="15" customHeight="1" x14ac:dyDescent="0.2"/>
    <row r="1058" spans="9:9" ht="15" customHeight="1" x14ac:dyDescent="0.2"/>
    <row r="1059" spans="9:9" ht="15" customHeight="1" x14ac:dyDescent="0.2"/>
    <row r="1060" spans="9:9" ht="15" customHeight="1" x14ac:dyDescent="0.2"/>
    <row r="1061" spans="9:9" ht="15" customHeight="1" x14ac:dyDescent="0.2"/>
    <row r="1062" spans="9:9" ht="15" customHeight="1" x14ac:dyDescent="0.2"/>
    <row r="1063" spans="9:9" ht="15" customHeight="1" x14ac:dyDescent="0.2"/>
    <row r="1064" spans="9:9" ht="15.75" customHeight="1" x14ac:dyDescent="0.2"/>
    <row r="1065" spans="9:9" ht="16.5" customHeight="1" x14ac:dyDescent="0.2"/>
    <row r="1066" spans="9:9" ht="15.75" customHeight="1" x14ac:dyDescent="0.2"/>
    <row r="1067" spans="9:9" ht="17.25" customHeight="1" x14ac:dyDescent="0.2"/>
    <row r="1069" spans="9:9" x14ac:dyDescent="0.2">
      <c r="I1069"/>
    </row>
    <row r="1070" spans="9:9" x14ac:dyDescent="0.2">
      <c r="I1070"/>
    </row>
    <row r="1071" spans="9:9" x14ac:dyDescent="0.2">
      <c r="I1071"/>
    </row>
    <row r="1072" spans="9:9" x14ac:dyDescent="0.2">
      <c r="I1072"/>
    </row>
    <row r="1073" spans="9:9" x14ac:dyDescent="0.2">
      <c r="I1073"/>
    </row>
    <row r="1074" spans="9:9" x14ac:dyDescent="0.2">
      <c r="I1074"/>
    </row>
    <row r="1075" spans="9:9" x14ac:dyDescent="0.2">
      <c r="I1075"/>
    </row>
    <row r="1076" spans="9:9" x14ac:dyDescent="0.2">
      <c r="I1076"/>
    </row>
    <row r="1077" spans="9:9" x14ac:dyDescent="0.2">
      <c r="I1077"/>
    </row>
    <row r="1078" spans="9:9" x14ac:dyDescent="0.2">
      <c r="I1078"/>
    </row>
    <row r="1079" spans="9:9" x14ac:dyDescent="0.2">
      <c r="I1079"/>
    </row>
    <row r="1080" spans="9:9" x14ac:dyDescent="0.2">
      <c r="I1080"/>
    </row>
    <row r="1081" spans="9:9" x14ac:dyDescent="0.2">
      <c r="I1081"/>
    </row>
    <row r="1082" spans="9:9" x14ac:dyDescent="0.2">
      <c r="I1082"/>
    </row>
    <row r="1083" spans="9:9" x14ac:dyDescent="0.2">
      <c r="I1083"/>
    </row>
    <row r="1084" spans="9:9" x14ac:dyDescent="0.2">
      <c r="I1084"/>
    </row>
    <row r="1085" spans="9:9" x14ac:dyDescent="0.2">
      <c r="I1085"/>
    </row>
  </sheetData>
  <sortState ref="A46:XFD67">
    <sortCondition ref="A46"/>
  </sortState>
  <mergeCells count="2">
    <mergeCell ref="A9:B9"/>
    <mergeCell ref="A21:B21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2021-04-09T15:25:04Z</cp:lastPrinted>
  <dcterms:created xsi:type="dcterms:W3CDTF">2003-02-04T19:04:15Z</dcterms:created>
  <dcterms:modified xsi:type="dcterms:W3CDTF">2021-04-09T19:21:18Z</dcterms:modified>
</cp:coreProperties>
</file>