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MISC!$A$28:$G$31</definedName>
    <definedName name="_xlnm.Print_Area" localSheetId="3">Commercial!$A$1:$I$40</definedName>
  </definedNames>
  <calcPr calcId="162913"/>
</workbook>
</file>

<file path=xl/calcChain.xml><?xml version="1.0" encoding="utf-8"?>
<calcChain xmlns="http://schemas.openxmlformats.org/spreadsheetml/2006/main">
  <c r="XFD27" i="5" l="1"/>
  <c r="XFD26" i="5"/>
  <c r="XFD25" i="5"/>
  <c r="XFD24" i="5"/>
  <c r="XFD23" i="5" l="1"/>
  <c r="XFD22" i="5"/>
  <c r="XFD21" i="5"/>
  <c r="XFD20" i="5"/>
  <c r="XFD19" i="5"/>
  <c r="XFD18" i="5"/>
  <c r="XFD17" i="5"/>
  <c r="XFD16" i="5" l="1"/>
  <c r="D25" i="6" l="1"/>
  <c r="D30" i="6"/>
  <c r="D29" i="6"/>
  <c r="D28" i="6"/>
  <c r="D26" i="6"/>
  <c r="D20" i="6"/>
  <c r="B31" i="6"/>
  <c r="B30" i="6"/>
  <c r="B29" i="6"/>
  <c r="B28" i="6"/>
  <c r="B27" i="6"/>
  <c r="B26" i="6"/>
  <c r="B25" i="6"/>
  <c r="B20" i="6"/>
  <c r="XFD15" i="5" l="1"/>
  <c r="D31" i="6" l="1"/>
  <c r="D27" i="6"/>
  <c r="D24" i="6"/>
  <c r="D23" i="6"/>
  <c r="D22" i="6"/>
  <c r="D21" i="6"/>
  <c r="B23" i="6" l="1"/>
  <c r="B24" i="6"/>
  <c r="B22" i="6"/>
  <c r="B21" i="6"/>
  <c r="XFD14" i="5" l="1"/>
  <c r="F40" i="2" l="1"/>
  <c r="G40" i="2"/>
  <c r="H40" i="2"/>
  <c r="I40" i="2"/>
  <c r="XFD9" i="5" l="1"/>
  <c r="XFD13" i="5"/>
  <c r="XFD10" i="5" l="1"/>
  <c r="XFD8" i="5"/>
  <c r="XFD11" i="5"/>
  <c r="XFD12" i="5"/>
  <c r="L190" i="1" l="1"/>
  <c r="K190" i="1"/>
  <c r="J190" i="1"/>
  <c r="I190" i="1"/>
  <c r="L87" i="1" l="1"/>
  <c r="K87" i="1"/>
  <c r="J87" i="1"/>
  <c r="I32" i="6" l="1"/>
  <c r="D16" i="6" l="1"/>
  <c r="F35" i="5"/>
  <c r="H32" i="6" l="1"/>
  <c r="H16" i="6"/>
  <c r="C16" i="6" l="1"/>
  <c r="B32" i="6" l="1"/>
  <c r="F5" i="5" l="1"/>
  <c r="H5" i="5" l="1"/>
  <c r="I87" i="1" l="1"/>
  <c r="L103" i="1" l="1"/>
  <c r="K103" i="1"/>
  <c r="J103" i="1"/>
  <c r="I103" i="1"/>
  <c r="I98" i="1" l="1"/>
  <c r="J98" i="1"/>
  <c r="K98" i="1"/>
  <c r="L98" i="1"/>
  <c r="L92" i="1" l="1"/>
  <c r="K92" i="1" l="1"/>
  <c r="J92" i="1"/>
  <c r="I92" i="1"/>
  <c r="L111" i="1" l="1"/>
  <c r="K111" i="1"/>
  <c r="J111" i="1"/>
  <c r="I111" i="1"/>
  <c r="J93" i="1" l="1"/>
  <c r="I93" i="1" l="1"/>
  <c r="K93" i="1"/>
  <c r="G16" i="6" l="1"/>
  <c r="F28" i="5" l="1"/>
  <c r="F13" i="2" l="1"/>
  <c r="G13" i="2"/>
  <c r="H13" i="2"/>
  <c r="I13" i="2"/>
  <c r="G32" i="6" l="1"/>
  <c r="I16" i="6"/>
  <c r="F121" i="5" l="1"/>
  <c r="XEV799" i="5" l="1"/>
  <c r="XFD783" i="5"/>
  <c r="XFD828" i="5"/>
  <c r="XFD814" i="5"/>
  <c r="XFD815" i="5" l="1"/>
  <c r="XFD782" i="5"/>
  <c r="XEV803" i="5"/>
  <c r="XEV804" i="5"/>
  <c r="XFD827" i="5"/>
  <c r="XEV833" i="5"/>
  <c r="D32" i="6" l="1"/>
  <c r="J5" i="3" l="1"/>
  <c r="H5" i="3" l="1"/>
  <c r="I5" i="3"/>
  <c r="L93" i="1"/>
  <c r="B16" i="6"/>
</calcChain>
</file>

<file path=xl/sharedStrings.xml><?xml version="1.0" encoding="utf-8"?>
<sst xmlns="http://schemas.openxmlformats.org/spreadsheetml/2006/main" count="1471" uniqueCount="917">
  <si>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</si>
  <si>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</si>
  <si>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</si>
  <si>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</si>
  <si>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</si>
  <si>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</si>
  <si>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</si>
  <si>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</si>
  <si>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</si>
  <si>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</si>
  <si>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</si>
  <si>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</si>
  <si>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</si>
  <si>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</si>
  <si>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</si>
  <si>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</si>
  <si>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</si>
  <si>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</si>
  <si>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</si>
  <si>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</si>
  <si>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</si>
  <si>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</si>
  <si>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</si>
  <si>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</si>
  <si>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</si>
  <si>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</si>
  <si>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</si>
  <si>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</si>
  <si>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</si>
  <si>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</si>
  <si>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</si>
  <si>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</si>
  <si>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</si>
  <si>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</si>
  <si>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</si>
  <si>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</si>
  <si>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</si>
  <si>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</si>
  <si>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</si>
  <si>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</si>
  <si>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</si>
  <si>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</si>
  <si>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</si>
  <si>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</si>
  <si>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</si>
  <si>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</si>
  <si>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</si>
  <si>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</si>
  <si>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</si>
  <si>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</si>
  <si>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</si>
  <si>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</si>
  <si>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</si>
  <si>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JANUARY - MARCH  2021</t>
  </si>
  <si>
    <t>MARCH 2021</t>
  </si>
  <si>
    <t>MARCH 2022</t>
  </si>
  <si>
    <t>JANUARY - MARCH 2022</t>
  </si>
  <si>
    <t>22-0707</t>
  </si>
  <si>
    <t>1977 Lili Cv</t>
  </si>
  <si>
    <t>Pleasant Hill</t>
  </si>
  <si>
    <t>Omega Builders</t>
  </si>
  <si>
    <t>22-0282</t>
  </si>
  <si>
    <t>8800 HSC PKWY</t>
  </si>
  <si>
    <t>J H Jones Lge</t>
  </si>
  <si>
    <t>ECBuild LLC</t>
  </si>
  <si>
    <t>Grow room</t>
  </si>
  <si>
    <t>IBIO CMO LLC</t>
  </si>
  <si>
    <t>21-4379</t>
  </si>
  <si>
    <t>501 N Main St Flr 1</t>
  </si>
  <si>
    <t>Bryan Original Townsite</t>
  </si>
  <si>
    <t>2RA</t>
  </si>
  <si>
    <t>264R</t>
  </si>
  <si>
    <t>Integrity Group</t>
  </si>
  <si>
    <t>21-4380</t>
  </si>
  <si>
    <t>501 N Main St Flr 2</t>
  </si>
  <si>
    <t>21-4383</t>
  </si>
  <si>
    <t>501 N Main St Flr 3</t>
  </si>
  <si>
    <t>21-4384</t>
  </si>
  <si>
    <t>501 N Main St Flr 4</t>
  </si>
  <si>
    <t>21-4385</t>
  </si>
  <si>
    <t>501 N Main St Flr 5</t>
  </si>
  <si>
    <t>22-0671</t>
  </si>
  <si>
    <t>500 W Carson St</t>
  </si>
  <si>
    <t>Beason Revised</t>
  </si>
  <si>
    <t>Hancock Custom Homes LLC</t>
  </si>
  <si>
    <t>21-1432</t>
  </si>
  <si>
    <t>5241 Montague Loop</t>
  </si>
  <si>
    <t>Tex-Rain Outdoor Solutions</t>
  </si>
  <si>
    <t>21-02662</t>
  </si>
  <si>
    <t>972 Rice Dr</t>
  </si>
  <si>
    <t>Texsun Design &amp; Irrigation</t>
  </si>
  <si>
    <t>21-1413</t>
  </si>
  <si>
    <t>5266 Montague Loop</t>
  </si>
  <si>
    <t>21-1423</t>
  </si>
  <si>
    <t>5268 Montague Loop</t>
  </si>
  <si>
    <t>21-1431</t>
  </si>
  <si>
    <t>5230 Montague Loop</t>
  </si>
  <si>
    <t>21-1427</t>
  </si>
  <si>
    <t>5232 Montague Loop</t>
  </si>
  <si>
    <t>21-1440</t>
  </si>
  <si>
    <t>5236 Montague Loop</t>
  </si>
  <si>
    <t>21-1425</t>
  </si>
  <si>
    <t>5234 Montague Loop</t>
  </si>
  <si>
    <t>21-4387</t>
  </si>
  <si>
    <t>3729 McKenzie St</t>
  </si>
  <si>
    <t>Prince Irrigation</t>
  </si>
  <si>
    <t>21-2016</t>
  </si>
  <si>
    <t>963 Harper Ln</t>
  </si>
  <si>
    <t>22-0463</t>
  </si>
  <si>
    <t>3524 Fairhope Way</t>
  </si>
  <si>
    <t>Brazos Valley Greenscapes</t>
  </si>
  <si>
    <t>21-3150</t>
  </si>
  <si>
    <t>5755 Cerrillos Dr</t>
  </si>
  <si>
    <t>21-2695</t>
  </si>
  <si>
    <t>4703 Las Casitas Way</t>
  </si>
  <si>
    <t>21-2849</t>
  </si>
  <si>
    <t>4705 Las Casitas Way</t>
  </si>
  <si>
    <t>21-3158</t>
  </si>
  <si>
    <t>4710 Las Casitas Way</t>
  </si>
  <si>
    <t>21-3556</t>
  </si>
  <si>
    <t>4302 Batona Ct</t>
  </si>
  <si>
    <t>21-4386</t>
  </si>
  <si>
    <t>3727 McKenzie St</t>
  </si>
  <si>
    <t>22-0815</t>
  </si>
  <si>
    <t>3416 Mahogany Dr</t>
  </si>
  <si>
    <t>Traditions</t>
  </si>
  <si>
    <t>Keys &amp; Walsh Construction</t>
  </si>
  <si>
    <t>22-0814</t>
  </si>
  <si>
    <t>2408 Wilkes St</t>
  </si>
  <si>
    <t>Lynndale Acres</t>
  </si>
  <si>
    <t>Lone Star Roof Systems</t>
  </si>
  <si>
    <t>22-0831</t>
  </si>
  <si>
    <t>1908 Reese Ave</t>
  </si>
  <si>
    <t>Beason</t>
  </si>
  <si>
    <t>On Top Roofing</t>
  </si>
  <si>
    <t>22-0832</t>
  </si>
  <si>
    <t>405 Montauk Ct</t>
  </si>
  <si>
    <t>Zeno Phillips</t>
  </si>
  <si>
    <t>22-0830</t>
  </si>
  <si>
    <t>2409 Rountree Dr</t>
  </si>
  <si>
    <t>Williamson</t>
  </si>
  <si>
    <t>22-0840</t>
  </si>
  <si>
    <t>3013 Positano Lp</t>
  </si>
  <si>
    <t>Siena</t>
  </si>
  <si>
    <t>Final Touch Roofing &amp; Remodel</t>
  </si>
  <si>
    <t>22-0549</t>
  </si>
  <si>
    <t>1507 Congo St</t>
  </si>
  <si>
    <t>Stephen F Austin</t>
  </si>
  <si>
    <t>Faviola Ortega</t>
  </si>
  <si>
    <t>22-0860</t>
  </si>
  <si>
    <t>971 N Earl Rudder Fwy B</t>
  </si>
  <si>
    <t>Ruffino</t>
  </si>
  <si>
    <t>Warwick Construction</t>
  </si>
  <si>
    <t>Bldg B</t>
  </si>
  <si>
    <t>Andrea Petty</t>
  </si>
  <si>
    <t>22-0861</t>
  </si>
  <si>
    <t>971 N Earl Rudder Fwy C</t>
  </si>
  <si>
    <t>Bldg C</t>
  </si>
  <si>
    <t>22-0819</t>
  </si>
  <si>
    <t>315 S Main St</t>
  </si>
  <si>
    <t>Duro-Last</t>
  </si>
  <si>
    <t>Roof</t>
  </si>
  <si>
    <t>City of Bryan</t>
  </si>
  <si>
    <t>22-0821</t>
  </si>
  <si>
    <t>110 S Main St</t>
  </si>
  <si>
    <t>22-0818</t>
  </si>
  <si>
    <t>801 E 29th St</t>
  </si>
  <si>
    <t>Phillips</t>
  </si>
  <si>
    <t>22-0817</t>
  </si>
  <si>
    <t>303 E 29th St</t>
  </si>
  <si>
    <t>22-0494</t>
  </si>
  <si>
    <t>2160 N Harvey Mitchell Pkwy</t>
  </si>
  <si>
    <t>H Jones</t>
  </si>
  <si>
    <t>TEPD Opco LLC</t>
  </si>
  <si>
    <t>Anchors</t>
  </si>
  <si>
    <t>Sara Gillikin</t>
  </si>
  <si>
    <t>22-0696</t>
  </si>
  <si>
    <t>3140 Tarleton Ct</t>
  </si>
  <si>
    <t xml:space="preserve">Rudder Point </t>
  </si>
  <si>
    <t xml:space="preserve">Avonley Homes </t>
  </si>
  <si>
    <t>22-0792</t>
  </si>
  <si>
    <t xml:space="preserve">1967 Chief St </t>
  </si>
  <si>
    <t xml:space="preserve">Stylecraft Builders </t>
  </si>
  <si>
    <t>22-0793</t>
  </si>
  <si>
    <t xml:space="preserve">1969 Chief St </t>
  </si>
  <si>
    <t>22-0791</t>
  </si>
  <si>
    <t>1902 Shimla Ct</t>
  </si>
  <si>
    <t>Edgewater</t>
  </si>
  <si>
    <t>22-0751</t>
  </si>
  <si>
    <t xml:space="preserve">1979 Lili Cv </t>
  </si>
  <si>
    <t>22-0794</t>
  </si>
  <si>
    <t>2023 Chief St</t>
  </si>
  <si>
    <t xml:space="preserve">D R Horton Homes </t>
  </si>
  <si>
    <t>22-0805</t>
  </si>
  <si>
    <t>2021 Chief St</t>
  </si>
  <si>
    <t>22-0691</t>
  </si>
  <si>
    <t>5585 Fox Bluff Dr</t>
  </si>
  <si>
    <t xml:space="preserve">Foxwood Crossing </t>
  </si>
  <si>
    <t xml:space="preserve">Century Complete </t>
  </si>
  <si>
    <t>22-0742</t>
  </si>
  <si>
    <t xml:space="preserve">3132 Brady Ct </t>
  </si>
  <si>
    <t xml:space="preserve">Ranger Homebuilders </t>
  </si>
  <si>
    <t>22-0688</t>
  </si>
  <si>
    <t>5505 Fox Bluff Dr</t>
  </si>
  <si>
    <t>22-0690</t>
  </si>
  <si>
    <t>5521 Fox Bluff Dr</t>
  </si>
  <si>
    <t>22-0686</t>
  </si>
  <si>
    <t>5509 Fox Bluff Dr</t>
  </si>
  <si>
    <t>22-0689</t>
  </si>
  <si>
    <t>5517 Fox Bluff Dr</t>
  </si>
  <si>
    <t>22-0754</t>
  </si>
  <si>
    <t>2055  Chief St</t>
  </si>
  <si>
    <t>22-0770</t>
  </si>
  <si>
    <t xml:space="preserve">2019 Chief St </t>
  </si>
  <si>
    <t>22-0771</t>
  </si>
  <si>
    <t>2037 Chief St</t>
  </si>
  <si>
    <t>22-0768</t>
  </si>
  <si>
    <t>2017 Chief St</t>
  </si>
  <si>
    <t>22-0766</t>
  </si>
  <si>
    <t>2015 Chief St</t>
  </si>
  <si>
    <t>22-0515</t>
  </si>
  <si>
    <t>3107 Junction Dr</t>
  </si>
  <si>
    <t xml:space="preserve">Traditions </t>
  </si>
  <si>
    <t>Bluestone Partners LLC</t>
  </si>
  <si>
    <t>22-0492</t>
  </si>
  <si>
    <t>3109 Junction Dr</t>
  </si>
  <si>
    <t>22-0362</t>
  </si>
  <si>
    <t>208 N Reed Ave</t>
  </si>
  <si>
    <t xml:space="preserve">Bryan Original Townsite </t>
  </si>
  <si>
    <t xml:space="preserve">Arthur Ray Harrison </t>
  </si>
  <si>
    <t>21-3832</t>
  </si>
  <si>
    <t>3145 Tarleton Ct</t>
  </si>
  <si>
    <t>22-0597</t>
  </si>
  <si>
    <t xml:space="preserve">409 N Washington Ave </t>
  </si>
  <si>
    <t xml:space="preserve">Jaxon Construction </t>
  </si>
  <si>
    <t>22-0867</t>
  </si>
  <si>
    <t xml:space="preserve">3010 Spruce Ave </t>
  </si>
  <si>
    <t xml:space="preserve">Dewitt Construction Services </t>
  </si>
  <si>
    <t>21-3522</t>
  </si>
  <si>
    <t>3027 Wolfpack Loop</t>
  </si>
  <si>
    <t>21-3615</t>
  </si>
  <si>
    <t xml:space="preserve">4307 Appalachian Trl </t>
  </si>
  <si>
    <t>21-4005</t>
  </si>
  <si>
    <t>5008 Maroon Creek Dr</t>
  </si>
  <si>
    <t>21-0585</t>
  </si>
  <si>
    <t>21-4541</t>
  </si>
  <si>
    <t>1436 Kingsgate Dr</t>
  </si>
  <si>
    <t>21-4273</t>
  </si>
  <si>
    <t xml:space="preserve">3726 McKenzie St </t>
  </si>
  <si>
    <t>22-0868</t>
  </si>
  <si>
    <t>4708 Concordia Dr</t>
  </si>
  <si>
    <t>Castillo Lawn Irrigation</t>
  </si>
  <si>
    <t>21-4635</t>
  </si>
  <si>
    <t>2029 Kathryn Dr</t>
  </si>
  <si>
    <t>22-0795</t>
  </si>
  <si>
    <t>3807 Barnsley Ct</t>
  </si>
  <si>
    <t xml:space="preserve">Zaskoda Repair LLC </t>
  </si>
  <si>
    <t>22-0842</t>
  </si>
  <si>
    <t>3508 Wildwood Ct</t>
  </si>
  <si>
    <t xml:space="preserve">Generator Super Center </t>
  </si>
  <si>
    <t>22-0870</t>
  </si>
  <si>
    <t xml:space="preserve">Mariott Homes Inc </t>
  </si>
  <si>
    <t>22-0702</t>
  </si>
  <si>
    <t>3061 Wildflower Dr</t>
  </si>
  <si>
    <t xml:space="preserve">Apache Sign &amp; Services </t>
  </si>
  <si>
    <t>Wall</t>
  </si>
  <si>
    <t>22-0708</t>
  </si>
  <si>
    <t>22-0713</t>
  </si>
  <si>
    <t xml:space="preserve">Face Change </t>
  </si>
  <si>
    <t>22-0712</t>
  </si>
  <si>
    <t>22-0711</t>
  </si>
  <si>
    <t>22-0710</t>
  </si>
  <si>
    <t>22-0709</t>
  </si>
  <si>
    <t>22-0774</t>
  </si>
  <si>
    <t xml:space="preserve">3020 Brady Ct </t>
  </si>
  <si>
    <t>22-0776</t>
  </si>
  <si>
    <t xml:space="preserve">3133 Tarleton Ct </t>
  </si>
  <si>
    <t>.</t>
  </si>
  <si>
    <t>22-0775</t>
  </si>
  <si>
    <t>3136 Tarleton Ct</t>
  </si>
  <si>
    <t>22-0657</t>
  </si>
  <si>
    <t xml:space="preserve">3900 Bravo Ct </t>
  </si>
  <si>
    <t>Cornerstone Construction Texas</t>
  </si>
  <si>
    <t>22-0281</t>
  </si>
  <si>
    <t>3818 S College Ave</t>
  </si>
  <si>
    <t>Borderbrook</t>
  </si>
  <si>
    <t xml:space="preserve">Embree Construction </t>
  </si>
  <si>
    <t xml:space="preserve">Renovation </t>
  </si>
  <si>
    <t>22-0624</t>
  </si>
  <si>
    <t xml:space="preserve">Hywatt Development </t>
  </si>
  <si>
    <t>22-0067</t>
  </si>
  <si>
    <t>2105 Pantera Dr</t>
  </si>
  <si>
    <t xml:space="preserve">LaBrisa </t>
  </si>
  <si>
    <t xml:space="preserve">Titan Solar Power </t>
  </si>
  <si>
    <t>22-0103</t>
  </si>
  <si>
    <t>4105 Bedford Dr</t>
  </si>
  <si>
    <t xml:space="preserve">Windover East </t>
  </si>
  <si>
    <t xml:space="preserve">TMJ Electric LLC </t>
  </si>
  <si>
    <t>21-5094</t>
  </si>
  <si>
    <t xml:space="preserve">3251 Austin's Colony Pkwy </t>
  </si>
  <si>
    <t xml:space="preserve">Core Construction </t>
  </si>
  <si>
    <t xml:space="preserve">Addition </t>
  </si>
  <si>
    <t>22-0833</t>
  </si>
  <si>
    <t>5791 Cerrillos Dr</t>
  </si>
  <si>
    <t xml:space="preserve">Alamosa Springs </t>
  </si>
  <si>
    <t xml:space="preserve">Legend Classic Homes Ltd </t>
  </si>
  <si>
    <t>22-0825</t>
  </si>
  <si>
    <t>5789 Cerrillos Dr</t>
  </si>
  <si>
    <t>Miramont</t>
  </si>
  <si>
    <t>21-4465</t>
  </si>
  <si>
    <t>307 W 31st</t>
  </si>
  <si>
    <t xml:space="preserve">NNOUT Properties </t>
  </si>
  <si>
    <t>21-4464</t>
  </si>
  <si>
    <t>21-3125</t>
  </si>
  <si>
    <t>1805 Thorndyke Ln</t>
  </si>
  <si>
    <t>21-3369</t>
  </si>
  <si>
    <t>1807 Torndyke Ln</t>
  </si>
  <si>
    <t>21-4634</t>
  </si>
  <si>
    <t>2016 Theresa Dr</t>
  </si>
  <si>
    <t>21-4755</t>
  </si>
  <si>
    <t>2018 Teresa Dr</t>
  </si>
  <si>
    <t>22-0509</t>
  </si>
  <si>
    <t xml:space="preserve">1112 E 26th St </t>
  </si>
  <si>
    <t>Bakers Forest Field</t>
  </si>
  <si>
    <t xml:space="preserve">Handy Man 4 U </t>
  </si>
  <si>
    <t>22-0876</t>
  </si>
  <si>
    <t>2205 Bomber Dr</t>
  </si>
  <si>
    <t xml:space="preserve">Image Solutions </t>
  </si>
  <si>
    <t>22-0883</t>
  </si>
  <si>
    <t>5608 Hampton Ct</t>
  </si>
  <si>
    <t xml:space="preserve">Copperfield </t>
  </si>
  <si>
    <t xml:space="preserve">Renewal By Andersen </t>
  </si>
  <si>
    <t>21-4544</t>
  </si>
  <si>
    <t>1423 Kingdgate Dr</t>
  </si>
  <si>
    <t>22-0850</t>
  </si>
  <si>
    <t xml:space="preserve">1960 Thorndyke Ln </t>
  </si>
  <si>
    <t xml:space="preserve">Marc Jones Construction </t>
  </si>
  <si>
    <t>22-0922</t>
  </si>
  <si>
    <t xml:space="preserve">2137 Heritage Meadow Ln </t>
  </si>
  <si>
    <t xml:space="preserve">Blackrock Builders </t>
  </si>
  <si>
    <t>22-0921</t>
  </si>
  <si>
    <t xml:space="preserve">2141 Heritage Meadow Ln </t>
  </si>
  <si>
    <t xml:space="preserve">Heritage Meadow </t>
  </si>
  <si>
    <t>22-0925</t>
  </si>
  <si>
    <t>4413 Vintage Hills Dr</t>
  </si>
  <si>
    <t xml:space="preserve">Heritage Construction </t>
  </si>
  <si>
    <t>Vintage Estates</t>
  </si>
  <si>
    <t>22-0917</t>
  </si>
  <si>
    <t xml:space="preserve">1920 Thorndyke Ln </t>
  </si>
  <si>
    <t>22-0834</t>
  </si>
  <si>
    <t>3137 Brady Ct</t>
  </si>
  <si>
    <t>22-0930</t>
  </si>
  <si>
    <t>2213 Woodville Rd</t>
  </si>
  <si>
    <t>Wallace</t>
  </si>
  <si>
    <t>America's Choice Roofing</t>
  </si>
  <si>
    <t>22-0928</t>
  </si>
  <si>
    <t>3208 Lauren Trace Ct</t>
  </si>
  <si>
    <t>22-0884</t>
  </si>
  <si>
    <t>2534 Rhapsody Ct</t>
  </si>
  <si>
    <t>22-0824</t>
  </si>
  <si>
    <t xml:space="preserve">205 E 27th St </t>
  </si>
  <si>
    <t xml:space="preserve">Duro-Last </t>
  </si>
  <si>
    <t>22-0823</t>
  </si>
  <si>
    <t>200 S Texas Ave</t>
  </si>
  <si>
    <t>22-0822</t>
  </si>
  <si>
    <t xml:space="preserve">3232 Briarcrest Dr </t>
  </si>
  <si>
    <t xml:space="preserve">Richard Carter </t>
  </si>
  <si>
    <t>22-0267</t>
  </si>
  <si>
    <t xml:space="preserve">3664 Rabbit Ln </t>
  </si>
  <si>
    <t xml:space="preserve">Miguel Ramirez </t>
  </si>
  <si>
    <t xml:space="preserve">Trails End </t>
  </si>
  <si>
    <t>3RB</t>
  </si>
  <si>
    <t>22-0356</t>
  </si>
  <si>
    <t>4713 Miramont Cr</t>
  </si>
  <si>
    <t>Crowley Construction</t>
  </si>
  <si>
    <t>22-0879</t>
  </si>
  <si>
    <t>2550 Finfeather Rd</t>
  </si>
  <si>
    <t>Donald Ball/Kovak</t>
  </si>
  <si>
    <t>Repair</t>
  </si>
  <si>
    <t>Indoplex Ltd</t>
  </si>
  <si>
    <t>BISD</t>
  </si>
  <si>
    <t>22-0891</t>
  </si>
  <si>
    <t>4221 Boonville Rd</t>
  </si>
  <si>
    <t>Olshan Foundation Solutions</t>
  </si>
  <si>
    <t>Foundation repair</t>
  </si>
  <si>
    <t>Bethel Evangelical Lutheran</t>
  </si>
  <si>
    <t>22-0393</t>
  </si>
  <si>
    <t>10265 SH 30 B3</t>
  </si>
  <si>
    <t>PVD Development</t>
  </si>
  <si>
    <t>Jacody Construction Lt</t>
  </si>
  <si>
    <t>Bldg 3</t>
  </si>
  <si>
    <t>PVD Dev Co LLC</t>
  </si>
  <si>
    <t>22-0760</t>
  </si>
  <si>
    <t>10265 SH 30 B4</t>
  </si>
  <si>
    <t>Bldg 4</t>
  </si>
  <si>
    <t>PVC Dev Co LLC</t>
  </si>
  <si>
    <t>22-0737</t>
  </si>
  <si>
    <t>4213 Villaggio Ct</t>
  </si>
  <si>
    <t>Ironstone Homes LLC</t>
  </si>
  <si>
    <t>22-0739</t>
  </si>
  <si>
    <t>4215 Villaggio Ct</t>
  </si>
  <si>
    <t>22-0433</t>
  </si>
  <si>
    <t>4108 Corvallis Ct</t>
  </si>
  <si>
    <t>Oakmont</t>
  </si>
  <si>
    <t>2A</t>
  </si>
  <si>
    <t>RNL Homebuilders LLC</t>
  </si>
  <si>
    <t>21-4585</t>
  </si>
  <si>
    <t>10623 Natural Pond Rd</t>
  </si>
  <si>
    <t>22-0853</t>
  </si>
  <si>
    <t>2032 Rock Ridge Ave</t>
  </si>
  <si>
    <t>22-0855</t>
  </si>
  <si>
    <t>2030 Rock Ridge Ave</t>
  </si>
  <si>
    <t>22-0764</t>
  </si>
  <si>
    <t xml:space="preserve">4226 Peregrine Way </t>
  </si>
  <si>
    <t xml:space="preserve">Hall Homes LLC </t>
  </si>
  <si>
    <t>22-808</t>
  </si>
  <si>
    <t>4328 Fox River Ln</t>
  </si>
  <si>
    <t xml:space="preserve">2B </t>
  </si>
  <si>
    <t xml:space="preserve">Pitman Custom Homes </t>
  </si>
  <si>
    <t>22-0804</t>
  </si>
  <si>
    <t xml:space="preserve">3257 Rose Hill Ln </t>
  </si>
  <si>
    <t xml:space="preserve">Greenbrier </t>
  </si>
  <si>
    <t xml:space="preserve">Ridgewood Custom Homes LLC </t>
  </si>
  <si>
    <t>22-0778</t>
  </si>
  <si>
    <t>3552 Fairhope Way</t>
  </si>
  <si>
    <t>22-0803</t>
  </si>
  <si>
    <t xml:space="preserve">5022 Grayson Way </t>
  </si>
  <si>
    <t>22-0787</t>
  </si>
  <si>
    <t>5015 Grayson Way</t>
  </si>
  <si>
    <t>22-0780</t>
  </si>
  <si>
    <t>2852 Persimmon Ridge Ct</t>
  </si>
  <si>
    <t>8A</t>
  </si>
  <si>
    <t xml:space="preserve">Murphy Signature Homes </t>
  </si>
  <si>
    <t>22-0779</t>
  </si>
  <si>
    <t xml:space="preserve">2848 Persimmon Ridge Ct </t>
  </si>
  <si>
    <t>22-0773</t>
  </si>
  <si>
    <t>3517 Abingdon Cv</t>
  </si>
  <si>
    <t>22-0875</t>
  </si>
  <si>
    <t xml:space="preserve">1908 Shimla Ct </t>
  </si>
  <si>
    <t>22-0878</t>
  </si>
  <si>
    <t xml:space="preserve">1929 Viva Rd </t>
  </si>
  <si>
    <t>22-0880</t>
  </si>
  <si>
    <t xml:space="preserve">2050 Viva Rd </t>
  </si>
  <si>
    <t>22-0881</t>
  </si>
  <si>
    <t xml:space="preserve">2054 Viva Rd </t>
  </si>
  <si>
    <t>22-0740</t>
  </si>
  <si>
    <t>401 Tee Dr</t>
  </si>
  <si>
    <t xml:space="preserve">Country Club Estates </t>
  </si>
  <si>
    <t xml:space="preserve">Roman Daniel </t>
  </si>
  <si>
    <t>22-0705</t>
  </si>
  <si>
    <t xml:space="preserve">3074 Peterson Cr </t>
  </si>
  <si>
    <t>Texas Green Enegy</t>
  </si>
  <si>
    <t>22-0828</t>
  </si>
  <si>
    <t>1715 Ibis Ct</t>
  </si>
  <si>
    <t xml:space="preserve">Shirewood </t>
  </si>
  <si>
    <t xml:space="preserve">Teal Jason </t>
  </si>
  <si>
    <t>22-0154</t>
  </si>
  <si>
    <t xml:space="preserve">101 E 31st St </t>
  </si>
  <si>
    <t xml:space="preserve">JRS Electric LLC </t>
  </si>
  <si>
    <t xml:space="preserve">Generator </t>
  </si>
  <si>
    <t>T3 Tower I LLC</t>
  </si>
  <si>
    <t>22-0799</t>
  </si>
  <si>
    <t xml:space="preserve">3318 Missouri Ave </t>
  </si>
  <si>
    <t xml:space="preserve">Park Forest </t>
  </si>
  <si>
    <t xml:space="preserve">Statewide Remodeling </t>
  </si>
  <si>
    <t>22-1001</t>
  </si>
  <si>
    <t xml:space="preserve">2854 Forest Bend Dr </t>
  </si>
  <si>
    <t xml:space="preserve">Villa Forest West </t>
  </si>
  <si>
    <t xml:space="preserve">Lampe Stephanie </t>
  </si>
  <si>
    <t>22-1004</t>
  </si>
  <si>
    <t>1805 White Stone Dr</t>
  </si>
  <si>
    <t xml:space="preserve">Carriage Hills </t>
  </si>
  <si>
    <t xml:space="preserve">United Roofing &amp; Sheetmetal </t>
  </si>
  <si>
    <t>22-0997</t>
  </si>
  <si>
    <t xml:space="preserve">2928 Alabama Ave </t>
  </si>
  <si>
    <t xml:space="preserve">Garcia Roofing </t>
  </si>
  <si>
    <t>22-0948</t>
  </si>
  <si>
    <t>4441 Old College Rd B9</t>
  </si>
  <si>
    <t xml:space="preserve">Spire Roofing Solutions </t>
  </si>
  <si>
    <t xml:space="preserve">Berkshire Hathaway </t>
  </si>
  <si>
    <t>22-0947</t>
  </si>
  <si>
    <t>4441 Old College Rd B8</t>
  </si>
  <si>
    <t>22-0946</t>
  </si>
  <si>
    <t>4441 Old College Rd B7</t>
  </si>
  <si>
    <t>22-0945</t>
  </si>
  <si>
    <t>4441 Old College Rd B6</t>
  </si>
  <si>
    <t>22-0944</t>
  </si>
  <si>
    <t>4441 Old College Rd B5</t>
  </si>
  <si>
    <t>22-0943</t>
  </si>
  <si>
    <t>4441 Old College Rd B4</t>
  </si>
  <si>
    <t>22-0942</t>
  </si>
  <si>
    <t>4441 Old College Rd B3</t>
  </si>
  <si>
    <t>22-0940</t>
  </si>
  <si>
    <t>4441 Old College Rd B2</t>
  </si>
  <si>
    <t>22-0937</t>
  </si>
  <si>
    <t>4441 Old College Rd B1</t>
  </si>
  <si>
    <t>802 S Rosemary Dr</t>
  </si>
  <si>
    <t xml:space="preserve">Beverly Estates </t>
  </si>
  <si>
    <t xml:space="preserve">Schulte Roofing </t>
  </si>
  <si>
    <t>22-0983</t>
  </si>
  <si>
    <t>22-0980</t>
  </si>
  <si>
    <t xml:space="preserve">700 Waco St </t>
  </si>
  <si>
    <t xml:space="preserve">Johnson James </t>
  </si>
  <si>
    <t>21-1650</t>
  </si>
  <si>
    <t>10613 Natural Pond Rd</t>
  </si>
  <si>
    <t>21-4057</t>
  </si>
  <si>
    <t xml:space="preserve">3423 Mahogany Dr </t>
  </si>
  <si>
    <t>Sam Villarreal Irrigation Sys</t>
  </si>
  <si>
    <t>22-0462</t>
  </si>
  <si>
    <t>3504 Castine Ct</t>
  </si>
  <si>
    <t>21-3450</t>
  </si>
  <si>
    <t xml:space="preserve">983 Rice Dr </t>
  </si>
  <si>
    <t>21-3449</t>
  </si>
  <si>
    <t>981 Rice Dr</t>
  </si>
  <si>
    <t>21-3451</t>
  </si>
  <si>
    <t>979 Rice Dr</t>
  </si>
  <si>
    <t>21-3448</t>
  </si>
  <si>
    <t xml:space="preserve">977 Rice Dr </t>
  </si>
  <si>
    <t>21-3464</t>
  </si>
  <si>
    <t>975 Rice Dr</t>
  </si>
  <si>
    <t>21-3465</t>
  </si>
  <si>
    <t>973 Rice Dr</t>
  </si>
  <si>
    <t>21-3473</t>
  </si>
  <si>
    <t xml:space="preserve">971 Rice Dr </t>
  </si>
  <si>
    <t>21-3472</t>
  </si>
  <si>
    <t>969 Rice Dr</t>
  </si>
  <si>
    <t>21-3149</t>
  </si>
  <si>
    <t xml:space="preserve">4714 Las Casitas Way </t>
  </si>
  <si>
    <t>21-3056</t>
  </si>
  <si>
    <t>4712 Las Casitas Way</t>
  </si>
  <si>
    <t>22-0899</t>
  </si>
  <si>
    <t xml:space="preserve">1947 Chief St </t>
  </si>
  <si>
    <t>22-0816</t>
  </si>
  <si>
    <t>402 N Haswell Dr</t>
  </si>
  <si>
    <t>John Austin Lge</t>
  </si>
  <si>
    <t xml:space="preserve">Brewster Toby </t>
  </si>
  <si>
    <t>22-1023</t>
  </si>
  <si>
    <t xml:space="preserve">2153 Heritage Meadow Ln </t>
  </si>
  <si>
    <t>22-0967</t>
  </si>
  <si>
    <t xml:space="preserve">1002 E 29th St </t>
  </si>
  <si>
    <t>Monument</t>
  </si>
  <si>
    <t>El Calvario Spanish</t>
  </si>
  <si>
    <t>21-3572</t>
  </si>
  <si>
    <t>4107 Hennepin Ct</t>
  </si>
  <si>
    <t>21-0869</t>
  </si>
  <si>
    <t xml:space="preserve">2127 Mountain Wind Lp </t>
  </si>
  <si>
    <t>22-1014</t>
  </si>
  <si>
    <t>1710 Briarcrest Dr #112</t>
  </si>
  <si>
    <t>First Bank Galleria</t>
  </si>
  <si>
    <t>Sign Pro</t>
  </si>
  <si>
    <t>22-1013</t>
  </si>
  <si>
    <t>1710 Briarcrest Dr #111</t>
  </si>
  <si>
    <t>Wall illum</t>
  </si>
  <si>
    <t>22-0985</t>
  </si>
  <si>
    <t>2606 Osler Blvd</t>
  </si>
  <si>
    <t>Professional Complex</t>
  </si>
  <si>
    <t>22-0986</t>
  </si>
  <si>
    <t>22-0987</t>
  </si>
  <si>
    <t>22-1030</t>
  </si>
  <si>
    <t>4301 Carter Creek Pkwy</t>
  </si>
  <si>
    <t>Oak Village Racquet Club</t>
  </si>
  <si>
    <t>22-1031</t>
  </si>
  <si>
    <t>Freestanding</t>
  </si>
  <si>
    <t>22-0856</t>
  </si>
  <si>
    <t>508 E WJB Pkwy</t>
  </si>
  <si>
    <t>Milleco Construction</t>
  </si>
  <si>
    <t>22-0934</t>
  </si>
  <si>
    <t>5766 Paseo Pl</t>
  </si>
  <si>
    <t>Freedom Solar Power</t>
  </si>
  <si>
    <t>22-1040</t>
  </si>
  <si>
    <t>727 Lazy Ln</t>
  </si>
  <si>
    <t>Ridgecrest</t>
  </si>
  <si>
    <t>22-0839</t>
  </si>
  <si>
    <t>4129 Vintage Estates Ct</t>
  </si>
  <si>
    <t>Blackstone Homes</t>
  </si>
  <si>
    <t>22-0838</t>
  </si>
  <si>
    <t>4118 Vintage Estates Ct</t>
  </si>
  <si>
    <t>22-0900</t>
  </si>
  <si>
    <t>1949 Chief St</t>
  </si>
  <si>
    <t>22-0898</t>
  </si>
  <si>
    <t>10616 Natural Pond Rd</t>
  </si>
  <si>
    <t>Yaupon Trails</t>
  </si>
  <si>
    <t>1B</t>
  </si>
  <si>
    <t>22-0897</t>
  </si>
  <si>
    <t>10618 Natural Pond Rd</t>
  </si>
  <si>
    <t>22-0931</t>
  </si>
  <si>
    <t>3129 Tarleton Ct</t>
  </si>
  <si>
    <t>21-4646</t>
  </si>
  <si>
    <t>2513 N Earl Rudder Fwy B1</t>
  </si>
  <si>
    <t>Arledge</t>
  </si>
  <si>
    <t>T Arledge Construction</t>
  </si>
  <si>
    <t>Storage B1</t>
  </si>
  <si>
    <t>Terry Arledge</t>
  </si>
  <si>
    <t>21-4645</t>
  </si>
  <si>
    <t>2513 N Earl Rudder Fwy B2</t>
  </si>
  <si>
    <t>Storage B2</t>
  </si>
  <si>
    <t>21-2254</t>
  </si>
  <si>
    <t>3601 River Birch Cr</t>
  </si>
  <si>
    <t>The Ground Crew</t>
  </si>
  <si>
    <t>22-0869</t>
  </si>
  <si>
    <t xml:space="preserve">1200 N Houston Ave. </t>
  </si>
  <si>
    <t>Bryans 1st</t>
  </si>
  <si>
    <t>Leroy Gibbs Sr</t>
  </si>
  <si>
    <t>22-1048</t>
  </si>
  <si>
    <t>1200 N Houston Ave.</t>
  </si>
  <si>
    <t xml:space="preserve">Bryan's 1st </t>
  </si>
  <si>
    <t xml:space="preserve">Leroy Gibbs Sr </t>
  </si>
  <si>
    <t>22-0866</t>
  </si>
  <si>
    <t xml:space="preserve">4332 Fox River Ln </t>
  </si>
  <si>
    <t>22-0364</t>
  </si>
  <si>
    <t xml:space="preserve">2405 Jaguar Dr </t>
  </si>
  <si>
    <t>Lintz Construction LLC</t>
  </si>
  <si>
    <t>22-0854</t>
  </si>
  <si>
    <t xml:space="preserve">3216 Walnut Creek Ct </t>
  </si>
  <si>
    <t xml:space="preserve">Magruder Homes </t>
  </si>
  <si>
    <t>22-0923</t>
  </si>
  <si>
    <t>3405 Chinquapin Ct</t>
  </si>
  <si>
    <t xml:space="preserve">Tranditions </t>
  </si>
  <si>
    <t>3R</t>
  </si>
  <si>
    <t>22-0905</t>
  </si>
  <si>
    <t>5012 Grayson Way</t>
  </si>
  <si>
    <t xml:space="preserve">Reece Homes </t>
  </si>
  <si>
    <t>22-0903</t>
  </si>
  <si>
    <t xml:space="preserve">3144 Brady Ct </t>
  </si>
  <si>
    <t>22-0908</t>
  </si>
  <si>
    <t>5013 Grayson Way</t>
  </si>
  <si>
    <t>22-0827</t>
  </si>
  <si>
    <t xml:space="preserve">1985 Thorndyke Ln </t>
  </si>
  <si>
    <t xml:space="preserve">Capital Construction Services </t>
  </si>
  <si>
    <t xml:space="preserve">Amenity Center </t>
  </si>
  <si>
    <t>Single Development Group</t>
  </si>
  <si>
    <t>21-4764</t>
  </si>
  <si>
    <t xml:space="preserve">10621 Natural Pond Rd </t>
  </si>
  <si>
    <t>21-4738</t>
  </si>
  <si>
    <t xml:space="preserve">10615 Natural Pond Rd </t>
  </si>
  <si>
    <t>22-0782</t>
  </si>
  <si>
    <t>2501 Rustling Oaks Dr</t>
  </si>
  <si>
    <t>Memorial Forest</t>
  </si>
  <si>
    <t xml:space="preserve">Palm Valley Construction </t>
  </si>
  <si>
    <t>22-0893</t>
  </si>
  <si>
    <t xml:space="preserve">715 W 17th St </t>
  </si>
  <si>
    <t>Hammond</t>
  </si>
  <si>
    <t xml:space="preserve">Rodriguez House Leveling </t>
  </si>
  <si>
    <t>22-1076</t>
  </si>
  <si>
    <t>2312 Windsor Dr</t>
  </si>
  <si>
    <t>22-1061</t>
  </si>
  <si>
    <t>300 Copper Falls Dr</t>
  </si>
  <si>
    <t>Shadowood</t>
  </si>
  <si>
    <t xml:space="preserve">Aggieland Roofing </t>
  </si>
  <si>
    <t>21-4147</t>
  </si>
  <si>
    <t xml:space="preserve">5007 Greenstone Way </t>
  </si>
  <si>
    <t xml:space="preserve">Colton Rhodes Lawn </t>
  </si>
  <si>
    <t>21-4744</t>
  </si>
  <si>
    <t xml:space="preserve">10610 Natural Pond Rd </t>
  </si>
  <si>
    <t>22-1074</t>
  </si>
  <si>
    <t xml:space="preserve">4107 Hennepin Ct </t>
  </si>
  <si>
    <t>22-0864</t>
  </si>
  <si>
    <t xml:space="preserve">2176 Stone Meadow Cr </t>
  </si>
  <si>
    <t xml:space="preserve">John &amp; Billie Holloway </t>
  </si>
  <si>
    <t>22-1066</t>
  </si>
  <si>
    <t xml:space="preserve">2212 Dewberry Ln </t>
  </si>
  <si>
    <t xml:space="preserve">Westwood Estates </t>
  </si>
  <si>
    <t xml:space="preserve">Serenity Roofing &amp; Construction </t>
  </si>
  <si>
    <t>21-4412</t>
  </si>
  <si>
    <t>4311 Appalachian Trl</t>
  </si>
  <si>
    <t>21-4340</t>
  </si>
  <si>
    <t xml:space="preserve">4112 Corvallis Ct </t>
  </si>
  <si>
    <t>22-1070</t>
  </si>
  <si>
    <t xml:space="preserve">10607 Natural Pond Rd </t>
  </si>
  <si>
    <t xml:space="preserve">Yaupon Trails </t>
  </si>
  <si>
    <t>Stylecraft Builders</t>
  </si>
  <si>
    <t>22-1069</t>
  </si>
  <si>
    <t xml:space="preserve">1704 Baker Ave </t>
  </si>
  <si>
    <t>22-0809</t>
  </si>
  <si>
    <t xml:space="preserve">914 Chicago St </t>
  </si>
  <si>
    <t xml:space="preserve">Francisco Hernandez </t>
  </si>
  <si>
    <t>22-1080</t>
  </si>
  <si>
    <t xml:space="preserve">6717 Chick Ln </t>
  </si>
  <si>
    <t>Palasota Contracting</t>
  </si>
  <si>
    <t>22-1121</t>
  </si>
  <si>
    <t xml:space="preserve">2155 Mountain Wind Lp </t>
  </si>
  <si>
    <t>22-0368</t>
  </si>
  <si>
    <t>4005 Stafford Point</t>
  </si>
  <si>
    <t>Austins Colony</t>
  </si>
  <si>
    <t>22-1108</t>
  </si>
  <si>
    <t>1805 Beck St</t>
  </si>
  <si>
    <t>Ben Milam</t>
  </si>
  <si>
    <t>Telesforo Garcia</t>
  </si>
  <si>
    <t>22-1107</t>
  </si>
  <si>
    <t>3805 Oaklawn St</t>
  </si>
  <si>
    <t>College Oaks</t>
  </si>
  <si>
    <t>Hilco Metal Roofing</t>
  </si>
  <si>
    <t>22-1062</t>
  </si>
  <si>
    <t>3028 Hickory Ridge Cr</t>
  </si>
  <si>
    <t>22-1103</t>
  </si>
  <si>
    <t>5313 Draycott Ct</t>
  </si>
  <si>
    <t>22-1125</t>
  </si>
  <si>
    <t>2100 Elmwood Dr</t>
  </si>
  <si>
    <t>Culpepper Manor</t>
  </si>
  <si>
    <t>22-1144</t>
  </si>
  <si>
    <t>1535 Ursuline Ave</t>
  </si>
  <si>
    <t>Rohde</t>
  </si>
  <si>
    <t>Juan Rodriguez</t>
  </si>
  <si>
    <t>21-4025</t>
  </si>
  <si>
    <t>1813 Thorndyke Ln</t>
  </si>
  <si>
    <t>21-3871</t>
  </si>
  <si>
    <t>1811 Thorndyke Ln</t>
  </si>
  <si>
    <t>21-3848</t>
  </si>
  <si>
    <t>1809 Thorndyke Ln</t>
  </si>
  <si>
    <t>21-1206</t>
  </si>
  <si>
    <t>3054 Wolfpack Loop</t>
  </si>
  <si>
    <t>Groundworks</t>
  </si>
  <si>
    <t>21-3831</t>
  </si>
  <si>
    <t>3016 Brady Ct</t>
  </si>
  <si>
    <t>22-0859</t>
  </si>
  <si>
    <t>3534 Fairfax Grn</t>
  </si>
  <si>
    <t>Pools by Brannon Wright</t>
  </si>
  <si>
    <t>22-0979</t>
  </si>
  <si>
    <t>4200 Kalalau Ct</t>
  </si>
  <si>
    <t>Pools by Mike</t>
  </si>
  <si>
    <t>22-0939</t>
  </si>
  <si>
    <t>1007 Dansby St</t>
  </si>
  <si>
    <t xml:space="preserve">Austin </t>
  </si>
  <si>
    <t>Doris Guentner LLC</t>
  </si>
  <si>
    <t>22-0975</t>
  </si>
  <si>
    <t>3000 Briarcrest Dr</t>
  </si>
  <si>
    <t>First City National Bank</t>
  </si>
  <si>
    <t>JKA Construction</t>
  </si>
  <si>
    <t>Office remodel</t>
  </si>
  <si>
    <t>Kensington Management LLC</t>
  </si>
  <si>
    <t>21-3898</t>
  </si>
  <si>
    <t>3051 Plaza Centre Ct</t>
  </si>
  <si>
    <t>Hudson @ University</t>
  </si>
  <si>
    <t>Integrated Construction</t>
  </si>
  <si>
    <t>3-Story Hotel</t>
  </si>
  <si>
    <t>LG Apt Tx College Station LLC</t>
  </si>
  <si>
    <t>This permit was missed in January's building report.</t>
  </si>
  <si>
    <t>22-0188</t>
  </si>
  <si>
    <t>1761 N Earl Rudder Fwy</t>
  </si>
  <si>
    <t>EC Tool Supply</t>
  </si>
  <si>
    <t>Mycon</t>
  </si>
  <si>
    <t>Brazos Transit District</t>
  </si>
  <si>
    <t>22-0938</t>
  </si>
  <si>
    <t>CMU storage Bldg</t>
  </si>
  <si>
    <t>22-1136</t>
  </si>
  <si>
    <t>2021 Shimla Dr</t>
  </si>
  <si>
    <t>Expo Home Improvement</t>
  </si>
  <si>
    <t>21-4246</t>
  </si>
  <si>
    <t>5512 Fox Bluff Dr</t>
  </si>
  <si>
    <t>Crimson Irr &amp; Landscape</t>
  </si>
  <si>
    <t>21-4252</t>
  </si>
  <si>
    <t>5528 Fox Bluff Dr</t>
  </si>
  <si>
    <t>21-4404</t>
  </si>
  <si>
    <t>5520 Fox Bluff Dr</t>
  </si>
  <si>
    <t>21-4253</t>
  </si>
  <si>
    <t>5508 Fox Bluff Dr</t>
  </si>
  <si>
    <t>21-4251</t>
  </si>
  <si>
    <t>5516 Fox Bluff Dr</t>
  </si>
  <si>
    <t>21-4248</t>
  </si>
  <si>
    <t>5524 Fox Bluff Dr</t>
  </si>
  <si>
    <t>21-4247</t>
  </si>
  <si>
    <t>5504 Fox Bluff Dr</t>
  </si>
  <si>
    <t>22-0695</t>
  </si>
  <si>
    <t>2848 Messenger Way</t>
  </si>
  <si>
    <t>Bonham Trace</t>
  </si>
  <si>
    <t>22-0697</t>
  </si>
  <si>
    <t>2805 Buccaneer Trl</t>
  </si>
  <si>
    <t>22-0926</t>
  </si>
  <si>
    <t>3103 Junction Dr</t>
  </si>
  <si>
    <t>22-0602</t>
  </si>
  <si>
    <t>2844 Messenger Way</t>
  </si>
  <si>
    <t>22-1002</t>
  </si>
  <si>
    <t>2853 Messenger Way</t>
  </si>
  <si>
    <t>Blackrock Builders</t>
  </si>
  <si>
    <t>22-1005</t>
  </si>
  <si>
    <t>2847 Messenger Way</t>
  </si>
  <si>
    <t>22-1006</t>
  </si>
  <si>
    <t>2809 Buccaneer Trl</t>
  </si>
  <si>
    <t>22-0641</t>
  </si>
  <si>
    <t>2202 Autry Ln</t>
  </si>
  <si>
    <t>M D Conlee</t>
  </si>
  <si>
    <t>Habitat for Humanity</t>
  </si>
  <si>
    <t>22-0640</t>
  </si>
  <si>
    <t>2200 Autry Ln</t>
  </si>
  <si>
    <t>22-0603</t>
  </si>
  <si>
    <t>911 Henderson St</t>
  </si>
  <si>
    <t>Higgs</t>
  </si>
  <si>
    <t>Arenas Construction</t>
  </si>
  <si>
    <t>22-1078</t>
  </si>
  <si>
    <t>107 S Main St #A</t>
  </si>
  <si>
    <t>Grandchamp Roofing</t>
  </si>
  <si>
    <t>22-1035</t>
  </si>
  <si>
    <t>1220 W 27th St</t>
  </si>
  <si>
    <t>Highland</t>
  </si>
  <si>
    <t>Claudia Benavides</t>
  </si>
  <si>
    <t>22-1178</t>
  </si>
  <si>
    <t>1512 Lincoln St</t>
  </si>
  <si>
    <t>Castle Heights</t>
  </si>
  <si>
    <t>Trinity Exterior Group</t>
  </si>
  <si>
    <t>22-1174</t>
  </si>
  <si>
    <t>2533 Midtown Park Blvd</t>
  </si>
  <si>
    <t>Landmark Landscape Group</t>
  </si>
  <si>
    <t>21-4578</t>
  </si>
  <si>
    <t>3024 Brady Ct</t>
  </si>
  <si>
    <t>21-3641</t>
  </si>
  <si>
    <t>3100 Tarleton Ct</t>
  </si>
  <si>
    <t>21-3779</t>
  </si>
  <si>
    <t>3104 Tarleton Ct</t>
  </si>
  <si>
    <t>21-4283</t>
  </si>
  <si>
    <t>4304 Batona Ct</t>
  </si>
  <si>
    <t>Hart Lawn Care &amp; Irrigation</t>
  </si>
  <si>
    <t>21-4799</t>
  </si>
  <si>
    <t>1913 Shimla Ct</t>
  </si>
  <si>
    <t>22-1024</t>
  </si>
  <si>
    <t>1202 Barak Cr</t>
  </si>
  <si>
    <t>Briargrove</t>
  </si>
  <si>
    <t>Good Company Construction</t>
  </si>
  <si>
    <t>22-1067</t>
  </si>
  <si>
    <t>4100 Oakklawn St</t>
  </si>
  <si>
    <t>22-1085</t>
  </si>
  <si>
    <t>3600 Midwest Dr</t>
  </si>
  <si>
    <t>Southview Terrace</t>
  </si>
  <si>
    <t>Power Home Solar LLC</t>
  </si>
  <si>
    <t>22-1060</t>
  </si>
  <si>
    <t>1907 Thorndyke Ln</t>
  </si>
  <si>
    <t>22-1029</t>
  </si>
  <si>
    <t>1402 W MLK St</t>
  </si>
  <si>
    <t>Zimmerman</t>
  </si>
  <si>
    <t>A Action</t>
  </si>
  <si>
    <t>22-1189</t>
  </si>
  <si>
    <t>4206 Old Hearne Rd</t>
  </si>
  <si>
    <t>Moses Baine</t>
  </si>
  <si>
    <t>Urias Cruz</t>
  </si>
  <si>
    <t>22-1045</t>
  </si>
  <si>
    <t>920 Clear Leaf Dr #356A</t>
  </si>
  <si>
    <t>Riverside Estates</t>
  </si>
  <si>
    <t>Daisy Rivera</t>
  </si>
  <si>
    <t>22-1134</t>
  </si>
  <si>
    <t>500 E 33rd St</t>
  </si>
  <si>
    <t>22-1184</t>
  </si>
  <si>
    <t>2804 Goldberry Cr</t>
  </si>
  <si>
    <t>22-1109</t>
  </si>
  <si>
    <t>4426 Kirkwood Dr</t>
  </si>
  <si>
    <t>Brookhaven</t>
  </si>
  <si>
    <t>Larry Dehaven</t>
  </si>
  <si>
    <t>22-1208</t>
  </si>
  <si>
    <t>C&amp;S Landscaping</t>
  </si>
  <si>
    <t>22-1135</t>
  </si>
  <si>
    <t>3331 Emory Oak Dr</t>
  </si>
  <si>
    <t>Storm Guardian Generators</t>
  </si>
  <si>
    <t>22-1088</t>
  </si>
  <si>
    <t>3300 S Texas Ave</t>
  </si>
  <si>
    <t>Doerge</t>
  </si>
  <si>
    <t>Top Ventures</t>
  </si>
  <si>
    <t>Interior remodel</t>
  </si>
  <si>
    <t>Billy Sharp</t>
  </si>
  <si>
    <t>21-4214</t>
  </si>
  <si>
    <t>4220 Peregrine Way</t>
  </si>
  <si>
    <t>21-3872</t>
  </si>
  <si>
    <t>3028 Brady Ct</t>
  </si>
  <si>
    <t>21-4475</t>
  </si>
  <si>
    <t>2032 Kathryn Dr</t>
  </si>
  <si>
    <t>22-1195</t>
  </si>
  <si>
    <t>615 San Jacinto Ln</t>
  </si>
  <si>
    <t>Upward Soaring Properties</t>
  </si>
  <si>
    <t>21-2019</t>
  </si>
  <si>
    <t>5242 Montague Loop</t>
  </si>
  <si>
    <t>21-1429</t>
  </si>
  <si>
    <t>5233 Montague Loop</t>
  </si>
  <si>
    <t>21-4968</t>
  </si>
  <si>
    <t>1979 Cartwright St</t>
  </si>
  <si>
    <t>21-4400</t>
  </si>
  <si>
    <t>1984 Thorndyke Ln</t>
  </si>
  <si>
    <t>21-1516</t>
  </si>
  <si>
    <t>5210 Montague Loop</t>
  </si>
  <si>
    <t>22-1207</t>
  </si>
  <si>
    <t>2301 Fountain Ave</t>
  </si>
  <si>
    <t>21-3554</t>
  </si>
  <si>
    <t>4306 Conestogo Ct</t>
  </si>
  <si>
    <t>22-1025</t>
  </si>
  <si>
    <t>4107 Corvallis Ct</t>
  </si>
  <si>
    <t>22-1026</t>
  </si>
  <si>
    <t>5019 Greenstone Way</t>
  </si>
  <si>
    <t>22-1058</t>
  </si>
  <si>
    <t>2034 Rock Ridge Ave</t>
  </si>
  <si>
    <t>22-1000</t>
  </si>
  <si>
    <t>2849 Messenger Way</t>
  </si>
  <si>
    <t>22-1007</t>
  </si>
  <si>
    <t>2802 Buccaneer Trl</t>
  </si>
  <si>
    <t>22-1068</t>
  </si>
  <si>
    <t>3121 Tarleton Ct</t>
  </si>
  <si>
    <t>22-1148</t>
  </si>
  <si>
    <t>1931 Viva Rd</t>
  </si>
  <si>
    <t>22-1149</t>
  </si>
  <si>
    <t>1933 Viva Rd</t>
  </si>
  <si>
    <t>22-1147</t>
  </si>
  <si>
    <t>2036 Rock Ridge Ave</t>
  </si>
  <si>
    <t>22-1162</t>
  </si>
  <si>
    <t>1965 Lili Cv</t>
  </si>
  <si>
    <t>22-1102</t>
  </si>
  <si>
    <t>1805 Bluebonnett St</t>
  </si>
  <si>
    <t>Durwood Thompson</t>
  </si>
  <si>
    <t>My Angel Clean</t>
  </si>
  <si>
    <t>22-0682</t>
  </si>
  <si>
    <t>5111 Inverness Dr</t>
  </si>
  <si>
    <t>Mariott Homes Inc</t>
  </si>
  <si>
    <t>22-1101</t>
  </si>
  <si>
    <t>4302 Fox River Ln</t>
  </si>
  <si>
    <t>Kinler Custom Homes</t>
  </si>
  <si>
    <t>22-1114</t>
  </si>
  <si>
    <t>5023 Greenstone Way</t>
  </si>
  <si>
    <t>22-1225</t>
  </si>
  <si>
    <t>2112 W Briargate Dr</t>
  </si>
  <si>
    <t>Wakefield Sign Co</t>
  </si>
  <si>
    <t>22-1226</t>
  </si>
  <si>
    <t>22-1227</t>
  </si>
  <si>
    <t>22-1073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</si>
</sst>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166" fontId="7" fillId="11" borderId="1" xfId="0" applyNumberFormat="1" applyFont="1" applyFill="1" applyBorder="1" applyAlignment="1">
      <alignment horizontal="left"/>
    </xf>
    <xf numFmtId="49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3" fontId="5" fillId="11" borderId="1" xfId="0" applyNumberFormat="1" applyFont="1" applyFill="1" applyBorder="1" applyAlignment="1" applyProtection="1">
      <alignment horizontal="right"/>
    </xf>
    <xf numFmtId="3" fontId="7" fillId="11" borderId="1" xfId="0" applyNumberFormat="1" applyFont="1" applyFill="1" applyBorder="1" applyAlignment="1">
      <alignment horizontal="right"/>
    </xf>
    <xf numFmtId="3" fontId="2" fillId="11" borderId="1" xfId="0" applyNumberFormat="1" applyFont="1" applyFill="1" applyBorder="1" applyAlignment="1" applyProtection="1"/>
    <xf numFmtId="167" fontId="2" fillId="11" borderId="1" xfId="0" applyNumberFormat="1" applyFont="1" applyFill="1" applyBorder="1" applyAlignment="1" applyProtection="1"/>
    <xf numFmtId="0" fontId="2" fillId="11" borderId="1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topLeftCell="A3" zoomScaleNormal="100" workbookViewId="0">
      <selection activeCell="C32" sqref="C32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6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6"/>
      <c r="B1" s="305" t="s">
        <v>15</v>
      </c>
      <c r="C1" s="305"/>
      <c r="D1" s="305"/>
      <c r="E1" s="306"/>
      <c r="F1" s="257"/>
      <c r="G1" s="257"/>
      <c r="H1" s="257"/>
      <c r="I1" s="258"/>
    </row>
    <row r="2" spans="1:17" s="16" customFormat="1" ht="21" customHeight="1" x14ac:dyDescent="0.25">
      <c r="A2" s="303" t="s">
        <v>55</v>
      </c>
      <c r="B2" s="259"/>
      <c r="C2" s="259"/>
      <c r="D2" s="260"/>
      <c r="E2" s="261"/>
      <c r="F2" s="303" t="s">
        <v>54</v>
      </c>
      <c r="G2" s="259"/>
      <c r="H2" s="259"/>
      <c r="I2" s="262"/>
    </row>
    <row r="3" spans="1:17" ht="19.5" customHeight="1" x14ac:dyDescent="0.25">
      <c r="A3" s="263" t="s">
        <v>21</v>
      </c>
      <c r="B3" s="264" t="s">
        <v>32</v>
      </c>
      <c r="C3" s="264" t="s">
        <v>52</v>
      </c>
      <c r="D3" s="264" t="s">
        <v>6</v>
      </c>
      <c r="E3" s="265"/>
      <c r="F3" s="263" t="s">
        <v>21</v>
      </c>
      <c r="G3" s="264" t="s">
        <v>32</v>
      </c>
      <c r="H3" s="264" t="s">
        <v>52</v>
      </c>
      <c r="I3" s="266" t="s">
        <v>6</v>
      </c>
    </row>
    <row r="4" spans="1:17" ht="18" customHeight="1" x14ac:dyDescent="0.2">
      <c r="A4" s="267" t="s">
        <v>48</v>
      </c>
      <c r="B4" s="268">
        <v>84</v>
      </c>
      <c r="C4" s="269"/>
      <c r="D4" s="270">
        <v>17365799</v>
      </c>
      <c r="E4" s="265"/>
      <c r="F4" s="267" t="s">
        <v>48</v>
      </c>
      <c r="G4" s="268">
        <v>98</v>
      </c>
      <c r="H4" s="269"/>
      <c r="I4" s="270">
        <v>18337434</v>
      </c>
    </row>
    <row r="5" spans="1:17" ht="15.75" customHeight="1" x14ac:dyDescent="0.2">
      <c r="A5" s="267" t="s">
        <v>49</v>
      </c>
      <c r="B5" s="268">
        <v>2</v>
      </c>
      <c r="C5" s="269"/>
      <c r="D5" s="270">
        <v>1248505</v>
      </c>
      <c r="E5" s="265"/>
      <c r="F5" s="267" t="s">
        <v>49</v>
      </c>
      <c r="G5" s="268">
        <v>12</v>
      </c>
      <c r="H5" s="269"/>
      <c r="I5" s="270">
        <v>1992000</v>
      </c>
    </row>
    <row r="6" spans="1:17" ht="15.75" customHeight="1" x14ac:dyDescent="0.2">
      <c r="A6" s="267" t="s">
        <v>38</v>
      </c>
      <c r="B6" s="268">
        <v>0</v>
      </c>
      <c r="C6" s="269"/>
      <c r="D6" s="270">
        <v>0</v>
      </c>
      <c r="E6" s="265"/>
      <c r="F6" s="267" t="s">
        <v>38</v>
      </c>
      <c r="G6" s="268">
        <v>0</v>
      </c>
      <c r="H6" s="269"/>
      <c r="I6" s="270">
        <v>0</v>
      </c>
    </row>
    <row r="7" spans="1:17" ht="15" customHeight="1" x14ac:dyDescent="0.2">
      <c r="A7" s="267" t="s">
        <v>36</v>
      </c>
      <c r="B7" s="268">
        <v>2</v>
      </c>
      <c r="C7" s="269">
        <v>8</v>
      </c>
      <c r="D7" s="270">
        <v>651816</v>
      </c>
      <c r="E7" s="265"/>
      <c r="F7" s="267" t="s">
        <v>36</v>
      </c>
      <c r="G7" s="268">
        <v>0</v>
      </c>
      <c r="H7" s="269"/>
      <c r="I7" s="270">
        <v>0</v>
      </c>
    </row>
    <row r="8" spans="1:17" ht="15" customHeight="1" x14ac:dyDescent="0.2">
      <c r="A8" s="267" t="s">
        <v>37</v>
      </c>
      <c r="B8" s="268">
        <v>5</v>
      </c>
      <c r="C8" s="271">
        <v>49</v>
      </c>
      <c r="D8" s="272">
        <v>6477352</v>
      </c>
      <c r="E8" s="265"/>
      <c r="F8" s="267" t="s">
        <v>37</v>
      </c>
      <c r="G8" s="268">
        <v>0</v>
      </c>
      <c r="H8" s="271"/>
      <c r="I8" s="272">
        <v>0</v>
      </c>
    </row>
    <row r="9" spans="1:17" ht="15" customHeight="1" x14ac:dyDescent="0.2">
      <c r="A9" s="267" t="s">
        <v>23</v>
      </c>
      <c r="B9" s="268">
        <v>76</v>
      </c>
      <c r="C9" s="271"/>
      <c r="D9" s="272">
        <v>2072083</v>
      </c>
      <c r="E9" s="265"/>
      <c r="F9" s="267" t="s">
        <v>23</v>
      </c>
      <c r="G9" s="268">
        <v>107</v>
      </c>
      <c r="H9" s="271"/>
      <c r="I9" s="272">
        <v>1212535</v>
      </c>
    </row>
    <row r="10" spans="1:17" ht="15.75" customHeight="1" x14ac:dyDescent="0.2">
      <c r="A10" s="267" t="s">
        <v>14</v>
      </c>
      <c r="B10" s="268">
        <v>0</v>
      </c>
      <c r="C10" s="271"/>
      <c r="D10" s="272">
        <v>0</v>
      </c>
      <c r="E10" s="265"/>
      <c r="F10" s="267" t="s">
        <v>14</v>
      </c>
      <c r="G10" s="268">
        <v>3</v>
      </c>
      <c r="H10" s="271"/>
      <c r="I10" s="272">
        <v>242000</v>
      </c>
    </row>
    <row r="11" spans="1:17" ht="15.75" customHeight="1" x14ac:dyDescent="0.2">
      <c r="A11" s="267" t="s">
        <v>10</v>
      </c>
      <c r="B11" s="273">
        <v>4</v>
      </c>
      <c r="C11" s="271"/>
      <c r="D11" s="272">
        <v>0</v>
      </c>
      <c r="E11" s="265"/>
      <c r="F11" s="267" t="s">
        <v>10</v>
      </c>
      <c r="G11" s="273">
        <v>14</v>
      </c>
      <c r="H11" s="271"/>
      <c r="I11" s="272">
        <v>0</v>
      </c>
    </row>
    <row r="12" spans="1:17" ht="15" customHeight="1" x14ac:dyDescent="0.2">
      <c r="A12" s="267" t="s">
        <v>22</v>
      </c>
      <c r="B12" s="268">
        <v>10</v>
      </c>
      <c r="C12" s="271"/>
      <c r="D12" s="272">
        <v>9471266</v>
      </c>
      <c r="E12" s="265"/>
      <c r="F12" s="267" t="s">
        <v>22</v>
      </c>
      <c r="G12" s="268">
        <v>18</v>
      </c>
      <c r="H12" s="271"/>
      <c r="I12" s="272">
        <v>3073860</v>
      </c>
      <c r="Q12" s="24"/>
    </row>
    <row r="13" spans="1:17" ht="15.75" customHeight="1" x14ac:dyDescent="0.2">
      <c r="A13" s="267" t="s">
        <v>39</v>
      </c>
      <c r="B13" s="268">
        <v>24</v>
      </c>
      <c r="C13" s="271"/>
      <c r="D13" s="272">
        <v>9919314</v>
      </c>
      <c r="E13" s="265"/>
      <c r="F13" s="267" t="s">
        <v>39</v>
      </c>
      <c r="G13" s="268">
        <v>27</v>
      </c>
      <c r="H13" s="271"/>
      <c r="I13" s="272">
        <v>6009875</v>
      </c>
    </row>
    <row r="14" spans="1:17" ht="15.75" customHeight="1" x14ac:dyDescent="0.2">
      <c r="A14" s="267" t="s">
        <v>9</v>
      </c>
      <c r="B14" s="268">
        <v>2</v>
      </c>
      <c r="C14" s="271"/>
      <c r="D14" s="272">
        <v>96700</v>
      </c>
      <c r="E14" s="265"/>
      <c r="F14" s="267" t="s">
        <v>9</v>
      </c>
      <c r="G14" s="268">
        <v>5</v>
      </c>
      <c r="H14" s="271"/>
      <c r="I14" s="272">
        <v>261250</v>
      </c>
    </row>
    <row r="15" spans="1:17" ht="15" customHeight="1" x14ac:dyDescent="0.2">
      <c r="A15" s="274" t="s">
        <v>11</v>
      </c>
      <c r="B15" s="275">
        <v>20</v>
      </c>
      <c r="C15" s="276"/>
      <c r="D15" s="277">
        <v>0</v>
      </c>
      <c r="E15" s="265"/>
      <c r="F15" s="274" t="s">
        <v>11</v>
      </c>
      <c r="G15" s="275">
        <v>9</v>
      </c>
      <c r="H15" s="276"/>
      <c r="I15" s="277">
        <v>0</v>
      </c>
    </row>
    <row r="16" spans="1:17" ht="16.5" customHeight="1" x14ac:dyDescent="0.25">
      <c r="A16" s="278" t="s">
        <v>13</v>
      </c>
      <c r="B16" s="279">
        <f>SUM(B4:B15)</f>
        <v>229</v>
      </c>
      <c r="C16" s="298">
        <f>SUM(C4:C15)</f>
        <v>57</v>
      </c>
      <c r="D16" s="280">
        <f>SUM(D4:D15)</f>
        <v>47302835</v>
      </c>
      <c r="E16" s="265"/>
      <c r="F16" s="278" t="s">
        <v>13</v>
      </c>
      <c r="G16" s="279">
        <f>SUM(G4:G15)</f>
        <v>293</v>
      </c>
      <c r="H16" s="281">
        <f>SUM(H4:H15)</f>
        <v>0</v>
      </c>
      <c r="I16" s="282">
        <f>SUM(I4:I15)</f>
        <v>31128954</v>
      </c>
    </row>
    <row r="17" spans="1:11" ht="18.75" customHeight="1" x14ac:dyDescent="0.2">
      <c r="A17" s="283"/>
      <c r="B17" s="284"/>
      <c r="C17" s="284"/>
      <c r="D17" s="284"/>
      <c r="E17" s="265"/>
      <c r="F17" s="284"/>
      <c r="G17" s="284"/>
      <c r="H17" s="284"/>
      <c r="I17" s="285"/>
    </row>
    <row r="18" spans="1:11" ht="18" x14ac:dyDescent="0.25">
      <c r="A18" s="304" t="s">
        <v>56</v>
      </c>
      <c r="B18" s="286"/>
      <c r="C18" s="287"/>
      <c r="D18" s="288"/>
      <c r="E18" s="265"/>
      <c r="F18" s="304" t="s">
        <v>53</v>
      </c>
      <c r="G18" s="286"/>
      <c r="H18" s="287"/>
      <c r="I18" s="289"/>
    </row>
    <row r="19" spans="1:11" ht="21" customHeight="1" x14ac:dyDescent="0.25">
      <c r="A19" s="290" t="s">
        <v>21</v>
      </c>
      <c r="B19" s="291" t="s">
        <v>32</v>
      </c>
      <c r="C19" s="291" t="s">
        <v>52</v>
      </c>
      <c r="D19" s="291" t="s">
        <v>6</v>
      </c>
      <c r="E19" s="261"/>
      <c r="F19" s="290" t="s">
        <v>21</v>
      </c>
      <c r="G19" s="291" t="s">
        <v>32</v>
      </c>
      <c r="H19" s="292"/>
      <c r="I19" s="293" t="s">
        <v>6</v>
      </c>
    </row>
    <row r="20" spans="1:11" ht="17.25" customHeight="1" x14ac:dyDescent="0.2">
      <c r="A20" s="294" t="s">
        <v>48</v>
      </c>
      <c r="B20" s="268">
        <f>B4+218</f>
        <v>302</v>
      </c>
      <c r="C20" s="269"/>
      <c r="D20" s="270">
        <f>D4+39336230</f>
        <v>56702029</v>
      </c>
      <c r="E20" s="265"/>
      <c r="F20" s="294" t="s">
        <v>48</v>
      </c>
      <c r="G20" s="268">
        <v>248</v>
      </c>
      <c r="H20" s="269"/>
      <c r="I20" s="270">
        <v>48382584</v>
      </c>
    </row>
    <row r="21" spans="1:11" ht="15" customHeight="1" x14ac:dyDescent="0.2">
      <c r="A21" s="294" t="s">
        <v>49</v>
      </c>
      <c r="B21" s="268">
        <f>B5+0</f>
        <v>2</v>
      </c>
      <c r="C21" s="269"/>
      <c r="D21" s="270">
        <f>D5+0</f>
        <v>1248505</v>
      </c>
      <c r="E21" s="265"/>
      <c r="F21" s="294" t="s">
        <v>49</v>
      </c>
      <c r="G21" s="268">
        <v>12</v>
      </c>
      <c r="H21" s="269"/>
      <c r="I21" s="270">
        <v>1992000</v>
      </c>
    </row>
    <row r="22" spans="1:11" ht="15" customHeight="1" x14ac:dyDescent="0.2">
      <c r="A22" s="294" t="s">
        <v>38</v>
      </c>
      <c r="B22" s="268">
        <f>B6+0</f>
        <v>0</v>
      </c>
      <c r="C22" s="269"/>
      <c r="D22" s="270">
        <f>D6+0</f>
        <v>0</v>
      </c>
      <c r="E22" s="265"/>
      <c r="F22" s="294" t="s">
        <v>38</v>
      </c>
      <c r="G22" s="268">
        <v>0</v>
      </c>
      <c r="H22" s="269"/>
      <c r="I22" s="270">
        <v>0</v>
      </c>
    </row>
    <row r="23" spans="1:11" ht="16.5" customHeight="1" x14ac:dyDescent="0.2">
      <c r="A23" s="294" t="s">
        <v>36</v>
      </c>
      <c r="B23" s="268">
        <f>B7+5</f>
        <v>7</v>
      </c>
      <c r="C23" s="269">
        <v>28</v>
      </c>
      <c r="D23" s="270">
        <f>D7+2609640</f>
        <v>3261456</v>
      </c>
      <c r="E23" s="265"/>
      <c r="F23" s="294" t="s">
        <v>36</v>
      </c>
      <c r="G23" s="268">
        <v>0</v>
      </c>
      <c r="H23" s="269"/>
      <c r="I23" s="270">
        <v>0</v>
      </c>
    </row>
    <row r="24" spans="1:11" ht="17.25" customHeight="1" x14ac:dyDescent="0.2">
      <c r="A24" s="294" t="s">
        <v>37</v>
      </c>
      <c r="B24" s="268">
        <f>B8+0</f>
        <v>5</v>
      </c>
      <c r="C24" s="271">
        <v>49</v>
      </c>
      <c r="D24" s="272">
        <f>D8+0</f>
        <v>6477352</v>
      </c>
      <c r="E24" s="265"/>
      <c r="F24" s="294" t="s">
        <v>37</v>
      </c>
      <c r="G24" s="268">
        <v>0</v>
      </c>
      <c r="H24" s="271"/>
      <c r="I24" s="272">
        <v>0</v>
      </c>
    </row>
    <row r="25" spans="1:11" ht="17.25" customHeight="1" x14ac:dyDescent="0.2">
      <c r="A25" s="295" t="s">
        <v>23</v>
      </c>
      <c r="B25" s="268">
        <f>B9+107</f>
        <v>183</v>
      </c>
      <c r="C25" s="271"/>
      <c r="D25" s="272">
        <f>D9+2234452</f>
        <v>4306535</v>
      </c>
      <c r="E25" s="296"/>
      <c r="F25" s="295" t="s">
        <v>23</v>
      </c>
      <c r="G25" s="268">
        <v>279</v>
      </c>
      <c r="H25" s="271"/>
      <c r="I25" s="272">
        <v>3016856</v>
      </c>
    </row>
    <row r="26" spans="1:11" ht="16.5" customHeight="1" x14ac:dyDescent="0.2">
      <c r="A26" s="295" t="s">
        <v>14</v>
      </c>
      <c r="B26" s="268">
        <f>B10+9</f>
        <v>9</v>
      </c>
      <c r="C26" s="271"/>
      <c r="D26" s="272">
        <f>D10+683900</f>
        <v>683900</v>
      </c>
      <c r="E26" s="296"/>
      <c r="F26" s="295" t="s">
        <v>14</v>
      </c>
      <c r="G26" s="268">
        <v>11</v>
      </c>
      <c r="H26" s="271"/>
      <c r="I26" s="272">
        <v>546449</v>
      </c>
    </row>
    <row r="27" spans="1:11" ht="15" customHeight="1" x14ac:dyDescent="0.2">
      <c r="A27" s="295" t="s">
        <v>10</v>
      </c>
      <c r="B27" s="273">
        <f>B11+20</f>
        <v>24</v>
      </c>
      <c r="C27" s="271"/>
      <c r="D27" s="272">
        <f>D11+0</f>
        <v>0</v>
      </c>
      <c r="E27" s="296"/>
      <c r="F27" s="295" t="s">
        <v>10</v>
      </c>
      <c r="G27" s="273">
        <v>26</v>
      </c>
      <c r="H27" s="271"/>
      <c r="I27" s="272">
        <v>0</v>
      </c>
      <c r="K27" s="15"/>
    </row>
    <row r="28" spans="1:11" ht="16.5" customHeight="1" x14ac:dyDescent="0.2">
      <c r="A28" s="295" t="s">
        <v>22</v>
      </c>
      <c r="B28" s="268">
        <f>B12+8</f>
        <v>18</v>
      </c>
      <c r="C28" s="271"/>
      <c r="D28" s="272">
        <f>D12+25475589</f>
        <v>34946855</v>
      </c>
      <c r="E28" s="296"/>
      <c r="F28" s="295" t="s">
        <v>22</v>
      </c>
      <c r="G28" s="268">
        <v>28</v>
      </c>
      <c r="H28" s="271"/>
      <c r="I28" s="272">
        <v>21192724</v>
      </c>
    </row>
    <row r="29" spans="1:11" ht="16.5" customHeight="1" x14ac:dyDescent="0.2">
      <c r="A29" s="295" t="s">
        <v>39</v>
      </c>
      <c r="B29" s="268">
        <f>B13+27</f>
        <v>51</v>
      </c>
      <c r="C29" s="271"/>
      <c r="D29" s="272">
        <f>D13+9908180</f>
        <v>19827494</v>
      </c>
      <c r="E29" s="296"/>
      <c r="F29" s="295" t="s">
        <v>39</v>
      </c>
      <c r="G29" s="268">
        <v>61</v>
      </c>
      <c r="H29" s="271"/>
      <c r="I29" s="272">
        <v>17493649</v>
      </c>
    </row>
    <row r="30" spans="1:11" ht="15.75" customHeight="1" x14ac:dyDescent="0.2">
      <c r="A30" s="294" t="s">
        <v>9</v>
      </c>
      <c r="B30" s="268">
        <f>B14+11</f>
        <v>13</v>
      </c>
      <c r="C30" s="271"/>
      <c r="D30" s="272">
        <f>D14+751825</f>
        <v>848525</v>
      </c>
      <c r="E30" s="265"/>
      <c r="F30" s="294" t="s">
        <v>9</v>
      </c>
      <c r="G30" s="268">
        <v>13</v>
      </c>
      <c r="H30" s="271"/>
      <c r="I30" s="272">
        <v>760700</v>
      </c>
    </row>
    <row r="31" spans="1:11" ht="16.5" customHeight="1" x14ac:dyDescent="0.2">
      <c r="A31" s="294" t="s">
        <v>11</v>
      </c>
      <c r="B31" s="275">
        <f>B15+15</f>
        <v>35</v>
      </c>
      <c r="C31" s="276"/>
      <c r="D31" s="277">
        <f>D15+0</f>
        <v>0</v>
      </c>
      <c r="E31" s="265"/>
      <c r="F31" s="294" t="s">
        <v>11</v>
      </c>
      <c r="G31" s="275">
        <v>28</v>
      </c>
      <c r="H31" s="276"/>
      <c r="I31" s="277">
        <v>0</v>
      </c>
    </row>
    <row r="32" spans="1:11" ht="15.75" customHeight="1" x14ac:dyDescent="0.25">
      <c r="A32" s="278" t="s">
        <v>13</v>
      </c>
      <c r="B32" s="297">
        <f>SUM(B20:B31)</f>
        <v>649</v>
      </c>
      <c r="C32" s="298">
        <v>77</v>
      </c>
      <c r="D32" s="299">
        <f>SUM(D20:D31)</f>
        <v>128302651</v>
      </c>
      <c r="E32" s="300"/>
      <c r="F32" s="278" t="s">
        <v>13</v>
      </c>
      <c r="G32" s="301">
        <f>SUM(G20:G31)</f>
        <v>706</v>
      </c>
      <c r="H32" s="281">
        <f>SUM(H20:H31)</f>
        <v>0</v>
      </c>
      <c r="I32" s="302">
        <f>SUM(I20:I31)</f>
        <v>93384962</v>
      </c>
    </row>
    <row r="33" spans="2:4" ht="15.75" customHeight="1" x14ac:dyDescent="0.2">
      <c r="B33" s="24"/>
      <c r="C33" s="24"/>
      <c r="D33" s="24"/>
    </row>
    <row r="34" spans="2:4" ht="19.5" customHeight="1" x14ac:dyDescent="0.2">
      <c r="C34" s="312"/>
      <c r="D34" s="14"/>
    </row>
    <row r="35" spans="2:4" x14ac:dyDescent="0.2">
      <c r="C35" s="312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80" orientation="landscape" r:id="rId1"/>
  <headerFooter alignWithMargins="0">
    <oddFooter>&amp;CPage &amp;P of &amp;N</oddFooter>
  </headerFooter>
  <ignoredErrors>
    <ignoredError sqref="H16 H32" unlockedFormula="1"/>
    <ignoredError sqref="B23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8"/>
  <sheetViews>
    <sheetView zoomScale="115" zoomScaleNormal="115" workbookViewId="0">
      <selection activeCell="C200" sqref="C200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31" t="s">
        <v>50</v>
      </c>
      <c r="B1" s="332"/>
      <c r="C1" s="332"/>
      <c r="D1" s="35"/>
      <c r="E1" s="36"/>
      <c r="F1" s="36"/>
      <c r="G1" s="36"/>
      <c r="H1" s="181"/>
      <c r="I1" s="229"/>
      <c r="J1" s="35"/>
      <c r="K1" s="36"/>
      <c r="L1" s="35"/>
      <c r="M1" s="247"/>
    </row>
    <row r="2" spans="1:21" ht="15" customHeight="1" x14ac:dyDescent="0.2">
      <c r="A2" s="230" t="s">
        <v>0</v>
      </c>
      <c r="B2" s="231" t="s">
        <v>17</v>
      </c>
      <c r="C2" s="232" t="s">
        <v>2</v>
      </c>
      <c r="D2" s="232" t="s">
        <v>3</v>
      </c>
      <c r="E2" s="233" t="s">
        <v>20</v>
      </c>
      <c r="F2" s="234" t="s">
        <v>18</v>
      </c>
      <c r="G2" s="234" t="s">
        <v>5</v>
      </c>
      <c r="H2" s="232" t="s">
        <v>19</v>
      </c>
      <c r="I2" s="244" t="s">
        <v>40</v>
      </c>
      <c r="J2" s="246" t="s">
        <v>29</v>
      </c>
      <c r="K2" s="235" t="s">
        <v>30</v>
      </c>
      <c r="L2" s="236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6">
        <v>44621</v>
      </c>
      <c r="B3" s="71" t="s">
        <v>57</v>
      </c>
      <c r="C3" s="72" t="s">
        <v>58</v>
      </c>
      <c r="D3" s="249" t="s">
        <v>59</v>
      </c>
      <c r="E3" s="202">
        <v>3</v>
      </c>
      <c r="F3" s="203">
        <v>3</v>
      </c>
      <c r="G3" s="203">
        <v>12</v>
      </c>
      <c r="H3" s="212" t="s">
        <v>60</v>
      </c>
      <c r="I3" s="83">
        <v>1</v>
      </c>
      <c r="J3" s="75">
        <v>1833</v>
      </c>
      <c r="K3" s="100">
        <v>491</v>
      </c>
      <c r="L3" s="165">
        <v>167706</v>
      </c>
      <c r="M3" s="2"/>
    </row>
    <row r="4" spans="1:21" ht="15" customHeight="1" x14ac:dyDescent="0.2">
      <c r="A4" s="210">
        <v>44621</v>
      </c>
      <c r="B4" s="211" t="s">
        <v>176</v>
      </c>
      <c r="C4" s="212" t="s">
        <v>177</v>
      </c>
      <c r="D4" s="212" t="s">
        <v>178</v>
      </c>
      <c r="E4" s="202">
        <v>3</v>
      </c>
      <c r="F4" s="237">
        <v>35</v>
      </c>
      <c r="G4" s="237">
        <v>7</v>
      </c>
      <c r="H4" s="212" t="s">
        <v>179</v>
      </c>
      <c r="I4" s="81">
        <v>1</v>
      </c>
      <c r="J4" s="238">
        <v>2065</v>
      </c>
      <c r="K4" s="239">
        <v>517</v>
      </c>
      <c r="L4" s="165">
        <v>209142</v>
      </c>
    </row>
    <row r="5" spans="1:21" ht="15" customHeight="1" x14ac:dyDescent="0.2">
      <c r="A5" s="166">
        <v>44621</v>
      </c>
      <c r="B5" s="71" t="s">
        <v>195</v>
      </c>
      <c r="C5" s="72" t="s">
        <v>196</v>
      </c>
      <c r="D5" s="72" t="s">
        <v>197</v>
      </c>
      <c r="E5" s="202">
        <v>1</v>
      </c>
      <c r="F5" s="203">
        <v>10</v>
      </c>
      <c r="G5" s="203">
        <v>5</v>
      </c>
      <c r="H5" s="72" t="s">
        <v>198</v>
      </c>
      <c r="I5" s="83">
        <v>1</v>
      </c>
      <c r="J5" s="208">
        <v>1776</v>
      </c>
      <c r="K5" s="100">
        <v>624</v>
      </c>
      <c r="L5" s="165">
        <v>158400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321">
        <v>44621</v>
      </c>
      <c r="B6" s="71" t="s">
        <v>199</v>
      </c>
      <c r="C6" s="72" t="s">
        <v>200</v>
      </c>
      <c r="D6" s="72" t="s">
        <v>178</v>
      </c>
      <c r="E6" s="202">
        <v>3</v>
      </c>
      <c r="F6" s="207">
        <v>9</v>
      </c>
      <c r="G6" s="72">
        <v>7</v>
      </c>
      <c r="H6" s="72" t="s">
        <v>201</v>
      </c>
      <c r="I6" s="83">
        <v>1</v>
      </c>
      <c r="J6" s="208">
        <v>1430</v>
      </c>
      <c r="K6" s="100">
        <v>596</v>
      </c>
      <c r="L6" s="165">
        <v>133716</v>
      </c>
    </row>
    <row r="7" spans="1:21" ht="15" customHeight="1" x14ac:dyDescent="0.2">
      <c r="A7" s="321">
        <v>44621</v>
      </c>
      <c r="B7" s="71" t="s">
        <v>202</v>
      </c>
      <c r="C7" s="72" t="s">
        <v>203</v>
      </c>
      <c r="D7" s="72" t="s">
        <v>197</v>
      </c>
      <c r="E7" s="202">
        <v>1</v>
      </c>
      <c r="F7" s="207">
        <v>10</v>
      </c>
      <c r="G7" s="72">
        <v>1</v>
      </c>
      <c r="H7" s="72" t="s">
        <v>198</v>
      </c>
      <c r="I7" s="83">
        <v>1</v>
      </c>
      <c r="J7" s="208">
        <v>1429</v>
      </c>
      <c r="K7" s="100">
        <v>553</v>
      </c>
      <c r="L7" s="165">
        <v>130812</v>
      </c>
    </row>
    <row r="8" spans="1:21" ht="15" customHeight="1" x14ac:dyDescent="0.2">
      <c r="A8" s="166">
        <v>44621</v>
      </c>
      <c r="B8" s="71" t="s">
        <v>204</v>
      </c>
      <c r="C8" s="72" t="s">
        <v>205</v>
      </c>
      <c r="D8" s="72" t="s">
        <v>197</v>
      </c>
      <c r="E8" s="202">
        <v>1</v>
      </c>
      <c r="F8" s="203">
        <v>6</v>
      </c>
      <c r="G8" s="203">
        <v>1</v>
      </c>
      <c r="H8" s="212" t="s">
        <v>198</v>
      </c>
      <c r="I8" s="83">
        <v>1</v>
      </c>
      <c r="J8" s="208">
        <v>1776</v>
      </c>
      <c r="K8" s="100">
        <v>624</v>
      </c>
      <c r="L8" s="165">
        <v>158400</v>
      </c>
      <c r="M8" s="2"/>
    </row>
    <row r="9" spans="1:21" ht="15" customHeight="1" x14ac:dyDescent="0.2">
      <c r="A9" s="210">
        <v>44621</v>
      </c>
      <c r="B9" s="211" t="s">
        <v>206</v>
      </c>
      <c r="C9" s="212" t="s">
        <v>207</v>
      </c>
      <c r="D9" s="212" t="s">
        <v>197</v>
      </c>
      <c r="E9" s="202">
        <v>1</v>
      </c>
      <c r="F9" s="237">
        <v>9</v>
      </c>
      <c r="G9" s="237">
        <v>1</v>
      </c>
      <c r="H9" s="212" t="s">
        <v>198</v>
      </c>
      <c r="I9" s="81">
        <v>1</v>
      </c>
      <c r="J9" s="238">
        <v>1429</v>
      </c>
      <c r="K9" s="239">
        <v>533</v>
      </c>
      <c r="L9" s="165">
        <v>129492</v>
      </c>
      <c r="M9" s="2"/>
      <c r="N9" s="2"/>
    </row>
    <row r="10" spans="1:21" ht="15" customHeight="1" x14ac:dyDescent="0.2">
      <c r="A10" s="210">
        <v>44621</v>
      </c>
      <c r="B10" s="211" t="s">
        <v>208</v>
      </c>
      <c r="C10" s="212" t="s">
        <v>209</v>
      </c>
      <c r="D10" s="212" t="s">
        <v>197</v>
      </c>
      <c r="E10" s="202">
        <v>1</v>
      </c>
      <c r="F10" s="237">
        <v>7</v>
      </c>
      <c r="G10" s="237">
        <v>1</v>
      </c>
      <c r="H10" s="212" t="s">
        <v>198</v>
      </c>
      <c r="I10" s="81">
        <v>1</v>
      </c>
      <c r="J10" s="238">
        <v>1776</v>
      </c>
      <c r="K10" s="239">
        <v>545</v>
      </c>
      <c r="L10" s="165">
        <v>152922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321">
        <v>44621</v>
      </c>
      <c r="B11" s="71" t="s">
        <v>210</v>
      </c>
      <c r="C11" s="72" t="s">
        <v>211</v>
      </c>
      <c r="D11" s="72" t="s">
        <v>197</v>
      </c>
      <c r="E11" s="202">
        <v>2</v>
      </c>
      <c r="F11" s="207">
        <v>6</v>
      </c>
      <c r="G11" s="72">
        <v>3</v>
      </c>
      <c r="H11" s="72" t="s">
        <v>192</v>
      </c>
      <c r="I11" s="83">
        <v>1</v>
      </c>
      <c r="J11" s="208">
        <v>1502</v>
      </c>
      <c r="K11" s="100">
        <v>425</v>
      </c>
      <c r="L11" s="165">
        <v>130905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10">
        <v>44622</v>
      </c>
      <c r="B12" s="211" t="s">
        <v>188</v>
      </c>
      <c r="C12" s="212" t="s">
        <v>189</v>
      </c>
      <c r="D12" s="212" t="s">
        <v>59</v>
      </c>
      <c r="E12" s="202">
        <v>3</v>
      </c>
      <c r="F12" s="237">
        <v>4</v>
      </c>
      <c r="G12" s="237">
        <v>12</v>
      </c>
      <c r="H12" s="212" t="s">
        <v>60</v>
      </c>
      <c r="I12" s="81">
        <v>1</v>
      </c>
      <c r="J12" s="238">
        <v>2247</v>
      </c>
      <c r="K12" s="239">
        <v>471</v>
      </c>
      <c r="L12" s="165">
        <v>188760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210">
        <v>44622</v>
      </c>
      <c r="B13" s="211" t="s">
        <v>212</v>
      </c>
      <c r="C13" s="212" t="s">
        <v>213</v>
      </c>
      <c r="D13" s="212" t="s">
        <v>59</v>
      </c>
      <c r="E13" s="202">
        <v>2</v>
      </c>
      <c r="F13" s="237">
        <v>13</v>
      </c>
      <c r="G13" s="237">
        <v>5</v>
      </c>
      <c r="H13" s="212" t="s">
        <v>192</v>
      </c>
      <c r="I13" s="81">
        <v>1</v>
      </c>
      <c r="J13" s="238">
        <v>1744</v>
      </c>
      <c r="K13" s="239">
        <v>535</v>
      </c>
      <c r="L13" s="165">
        <v>150216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10">
        <v>44622</v>
      </c>
      <c r="B14" s="211" t="s">
        <v>214</v>
      </c>
      <c r="C14" s="212" t="s">
        <v>215</v>
      </c>
      <c r="D14" s="212" t="s">
        <v>59</v>
      </c>
      <c r="E14" s="202">
        <v>2</v>
      </c>
      <c r="F14" s="237">
        <v>4</v>
      </c>
      <c r="G14" s="237">
        <v>5</v>
      </c>
      <c r="H14" s="212" t="s">
        <v>192</v>
      </c>
      <c r="I14" s="81">
        <v>1</v>
      </c>
      <c r="J14" s="238">
        <v>1744</v>
      </c>
      <c r="K14" s="239">
        <v>532</v>
      </c>
      <c r="L14" s="165">
        <v>150216</v>
      </c>
      <c r="M14" s="2"/>
      <c r="O14" s="2"/>
      <c r="P14" s="2"/>
      <c r="Q14" s="2"/>
      <c r="R14" s="2"/>
      <c r="S14" s="2"/>
    </row>
    <row r="15" spans="1:21" ht="15" customHeight="1" x14ac:dyDescent="0.2">
      <c r="A15" s="166">
        <v>44622</v>
      </c>
      <c r="B15" s="71" t="s">
        <v>216</v>
      </c>
      <c r="C15" s="72" t="s">
        <v>217</v>
      </c>
      <c r="D15" s="72" t="s">
        <v>59</v>
      </c>
      <c r="E15" s="202">
        <v>2</v>
      </c>
      <c r="F15" s="203">
        <v>14</v>
      </c>
      <c r="G15" s="203">
        <v>5</v>
      </c>
      <c r="H15" s="212" t="s">
        <v>192</v>
      </c>
      <c r="I15" s="83">
        <v>1</v>
      </c>
      <c r="J15" s="208">
        <v>1334</v>
      </c>
      <c r="K15" s="100">
        <v>492</v>
      </c>
      <c r="L15" s="165">
        <v>126069</v>
      </c>
      <c r="M15" s="2"/>
      <c r="N15" s="2"/>
    </row>
    <row r="16" spans="1:21" ht="15" customHeight="1" x14ac:dyDescent="0.2">
      <c r="A16" s="210">
        <v>44622</v>
      </c>
      <c r="B16" s="211" t="s">
        <v>218</v>
      </c>
      <c r="C16" s="212" t="s">
        <v>219</v>
      </c>
      <c r="D16" s="212" t="s">
        <v>59</v>
      </c>
      <c r="E16" s="202">
        <v>2</v>
      </c>
      <c r="F16" s="237">
        <v>15</v>
      </c>
      <c r="G16" s="237">
        <v>5</v>
      </c>
      <c r="H16" s="212" t="s">
        <v>192</v>
      </c>
      <c r="I16" s="81">
        <v>1</v>
      </c>
      <c r="J16" s="238">
        <v>1536</v>
      </c>
      <c r="K16" s="239">
        <v>425</v>
      </c>
      <c r="L16" s="165">
        <v>130905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10">
        <v>44623</v>
      </c>
      <c r="B17" s="211" t="s">
        <v>180</v>
      </c>
      <c r="C17" s="212" t="s">
        <v>181</v>
      </c>
      <c r="D17" s="212" t="s">
        <v>59</v>
      </c>
      <c r="E17" s="202">
        <v>2</v>
      </c>
      <c r="F17" s="237">
        <v>10</v>
      </c>
      <c r="G17" s="237">
        <v>7</v>
      </c>
      <c r="H17" s="212" t="s">
        <v>182</v>
      </c>
      <c r="I17" s="81">
        <v>1</v>
      </c>
      <c r="J17" s="238">
        <v>1349</v>
      </c>
      <c r="K17" s="239">
        <v>434</v>
      </c>
      <c r="L17" s="165">
        <v>135075</v>
      </c>
      <c r="N17" s="2"/>
    </row>
    <row r="18" spans="1:21" ht="15" customHeight="1" x14ac:dyDescent="0.2">
      <c r="A18" s="210">
        <v>44623</v>
      </c>
      <c r="B18" s="211" t="s">
        <v>183</v>
      </c>
      <c r="C18" s="212" t="s">
        <v>184</v>
      </c>
      <c r="D18" s="212" t="s">
        <v>59</v>
      </c>
      <c r="E18" s="202">
        <v>2</v>
      </c>
      <c r="F18" s="237">
        <v>9</v>
      </c>
      <c r="G18" s="237">
        <v>7</v>
      </c>
      <c r="H18" s="212" t="s">
        <v>182</v>
      </c>
      <c r="I18" s="81">
        <v>1</v>
      </c>
      <c r="J18" s="238">
        <v>1593</v>
      </c>
      <c r="K18" s="239">
        <v>534</v>
      </c>
      <c r="L18" s="165">
        <v>153072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10">
        <v>44623</v>
      </c>
      <c r="B19" s="211" t="s">
        <v>185</v>
      </c>
      <c r="C19" s="212" t="s">
        <v>186</v>
      </c>
      <c r="D19" s="212" t="s">
        <v>187</v>
      </c>
      <c r="E19" s="202">
        <v>3</v>
      </c>
      <c r="F19" s="237">
        <v>17</v>
      </c>
      <c r="G19" s="237">
        <v>21</v>
      </c>
      <c r="H19" s="212" t="s">
        <v>182</v>
      </c>
      <c r="I19" s="81">
        <v>1</v>
      </c>
      <c r="J19" s="238">
        <v>2587</v>
      </c>
      <c r="K19" s="239">
        <v>436</v>
      </c>
      <c r="L19" s="165">
        <v>217518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10">
        <v>44623</v>
      </c>
      <c r="B20" s="211" t="s">
        <v>190</v>
      </c>
      <c r="C20" s="212" t="s">
        <v>191</v>
      </c>
      <c r="D20" s="212" t="s">
        <v>59</v>
      </c>
      <c r="E20" s="202">
        <v>2</v>
      </c>
      <c r="F20" s="237">
        <v>11</v>
      </c>
      <c r="G20" s="237">
        <v>5</v>
      </c>
      <c r="H20" s="212" t="s">
        <v>192</v>
      </c>
      <c r="I20" s="81">
        <v>1</v>
      </c>
      <c r="J20" s="238">
        <v>1744</v>
      </c>
      <c r="K20" s="239">
        <v>532</v>
      </c>
      <c r="L20" s="165">
        <v>150216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10">
        <v>44623</v>
      </c>
      <c r="B21" s="211" t="s">
        <v>273</v>
      </c>
      <c r="C21" s="212" t="s">
        <v>274</v>
      </c>
      <c r="D21" s="212" t="s">
        <v>178</v>
      </c>
      <c r="E21" s="202">
        <v>3</v>
      </c>
      <c r="F21" s="237">
        <v>2</v>
      </c>
      <c r="G21" s="237">
        <v>10</v>
      </c>
      <c r="H21" s="212" t="s">
        <v>179</v>
      </c>
      <c r="I21" s="81">
        <v>1</v>
      </c>
      <c r="J21" s="238">
        <v>1500</v>
      </c>
      <c r="K21" s="239">
        <v>604</v>
      </c>
      <c r="L21" s="165">
        <v>170424</v>
      </c>
      <c r="M21" s="1"/>
      <c r="N21" s="1"/>
    </row>
    <row r="22" spans="1:21" s="2" customFormat="1" ht="15" customHeight="1" x14ac:dyDescent="0.2">
      <c r="A22" s="210">
        <v>44623</v>
      </c>
      <c r="B22" s="211" t="s">
        <v>275</v>
      </c>
      <c r="C22" s="212" t="s">
        <v>276</v>
      </c>
      <c r="D22" s="212" t="s">
        <v>178</v>
      </c>
      <c r="E22" s="202">
        <v>3</v>
      </c>
      <c r="F22" s="237">
        <v>17</v>
      </c>
      <c r="G22" s="237">
        <v>7</v>
      </c>
      <c r="H22" s="212" t="s">
        <v>179</v>
      </c>
      <c r="I22" s="81">
        <v>1</v>
      </c>
      <c r="J22" s="238">
        <v>1900</v>
      </c>
      <c r="K22" s="239">
        <v>556</v>
      </c>
      <c r="L22" s="165">
        <v>198936</v>
      </c>
      <c r="M22" s="2" t="s">
        <v>277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10">
        <v>44623</v>
      </c>
      <c r="B23" s="211" t="s">
        <v>278</v>
      </c>
      <c r="C23" s="212" t="s">
        <v>279</v>
      </c>
      <c r="D23" s="212" t="s">
        <v>178</v>
      </c>
      <c r="E23" s="202">
        <v>3</v>
      </c>
      <c r="F23" s="237">
        <v>34</v>
      </c>
      <c r="G23" s="237">
        <v>7</v>
      </c>
      <c r="H23" s="212" t="s">
        <v>179</v>
      </c>
      <c r="I23" s="81">
        <v>1</v>
      </c>
      <c r="J23" s="238">
        <v>1900</v>
      </c>
      <c r="K23" s="239">
        <v>556</v>
      </c>
      <c r="L23" s="165">
        <v>198936</v>
      </c>
    </row>
    <row r="24" spans="1:21" s="2" customFormat="1" ht="15" customHeight="1" x14ac:dyDescent="0.2">
      <c r="A24" s="210">
        <v>44624</v>
      </c>
      <c r="B24" s="211" t="s">
        <v>193</v>
      </c>
      <c r="C24" s="212" t="s">
        <v>194</v>
      </c>
      <c r="D24" s="212" t="s">
        <v>59</v>
      </c>
      <c r="E24" s="202">
        <v>2</v>
      </c>
      <c r="F24" s="237">
        <v>12</v>
      </c>
      <c r="G24" s="237">
        <v>5</v>
      </c>
      <c r="H24" s="212" t="s">
        <v>192</v>
      </c>
      <c r="I24" s="81">
        <v>1</v>
      </c>
      <c r="J24" s="238">
        <v>1562</v>
      </c>
      <c r="K24" s="239">
        <v>451</v>
      </c>
      <c r="L24" s="165">
        <v>132858</v>
      </c>
      <c r="M24" s="1"/>
    </row>
    <row r="25" spans="1:21" s="2" customFormat="1" ht="15" customHeight="1" x14ac:dyDescent="0.2">
      <c r="A25" s="210">
        <v>44624</v>
      </c>
      <c r="B25" s="211" t="s">
        <v>220</v>
      </c>
      <c r="C25" s="212" t="s">
        <v>221</v>
      </c>
      <c r="D25" s="212" t="s">
        <v>222</v>
      </c>
      <c r="E25" s="202"/>
      <c r="F25" s="237"/>
      <c r="G25" s="237"/>
      <c r="H25" s="212" t="s">
        <v>223</v>
      </c>
      <c r="I25" s="81">
        <v>1</v>
      </c>
      <c r="J25" s="238">
        <v>2294</v>
      </c>
      <c r="K25" s="239">
        <v>710</v>
      </c>
      <c r="L25" s="165">
        <v>198264</v>
      </c>
    </row>
    <row r="26" spans="1:21" s="2" customFormat="1" ht="15" customHeight="1" x14ac:dyDescent="0.2">
      <c r="A26" s="210">
        <v>44624</v>
      </c>
      <c r="B26" s="211" t="s">
        <v>224</v>
      </c>
      <c r="C26" s="212" t="s">
        <v>225</v>
      </c>
      <c r="D26" s="212" t="s">
        <v>222</v>
      </c>
      <c r="E26" s="202"/>
      <c r="F26" s="237"/>
      <c r="G26" s="237"/>
      <c r="H26" s="212" t="s">
        <v>223</v>
      </c>
      <c r="I26" s="81">
        <v>1</v>
      </c>
      <c r="J26" s="238">
        <v>2741</v>
      </c>
      <c r="K26" s="239">
        <v>732</v>
      </c>
      <c r="L26" s="165">
        <v>229284</v>
      </c>
    </row>
    <row r="27" spans="1:21" s="2" customFormat="1" ht="15" customHeight="1" x14ac:dyDescent="0.2">
      <c r="A27" s="210">
        <v>44624</v>
      </c>
      <c r="B27" s="211" t="s">
        <v>226</v>
      </c>
      <c r="C27" s="212" t="s">
        <v>227</v>
      </c>
      <c r="D27" s="212" t="s">
        <v>228</v>
      </c>
      <c r="E27" s="202"/>
      <c r="F27" s="237">
        <v>6</v>
      </c>
      <c r="G27" s="237">
        <v>38</v>
      </c>
      <c r="H27" s="212" t="s">
        <v>229</v>
      </c>
      <c r="I27" s="81">
        <v>1</v>
      </c>
      <c r="J27" s="238">
        <v>2764</v>
      </c>
      <c r="K27" s="239">
        <v>532</v>
      </c>
      <c r="L27" s="165">
        <v>217668</v>
      </c>
    </row>
    <row r="28" spans="1:21" s="2" customFormat="1" ht="15" customHeight="1" x14ac:dyDescent="0.2">
      <c r="A28" s="210">
        <v>44627</v>
      </c>
      <c r="B28" s="211" t="s">
        <v>302</v>
      </c>
      <c r="C28" s="212" t="s">
        <v>303</v>
      </c>
      <c r="D28" s="212" t="s">
        <v>304</v>
      </c>
      <c r="E28" s="202">
        <v>3</v>
      </c>
      <c r="F28" s="237">
        <v>9</v>
      </c>
      <c r="G28" s="237">
        <v>12</v>
      </c>
      <c r="H28" s="212" t="s">
        <v>305</v>
      </c>
      <c r="I28" s="81">
        <v>1</v>
      </c>
      <c r="J28" s="238">
        <v>2628</v>
      </c>
      <c r="K28" s="239">
        <v>464</v>
      </c>
      <c r="L28" s="165">
        <v>226000</v>
      </c>
      <c r="M28" s="1"/>
      <c r="N28" s="1"/>
    </row>
    <row r="29" spans="1:21" s="2" customFormat="1" ht="15" customHeight="1" x14ac:dyDescent="0.2">
      <c r="A29" s="210">
        <v>44627</v>
      </c>
      <c r="B29" s="211" t="s">
        <v>306</v>
      </c>
      <c r="C29" s="212" t="s">
        <v>307</v>
      </c>
      <c r="D29" s="212" t="s">
        <v>304</v>
      </c>
      <c r="E29" s="202">
        <v>3</v>
      </c>
      <c r="F29" s="237">
        <v>8</v>
      </c>
      <c r="G29" s="237">
        <v>12</v>
      </c>
      <c r="H29" s="212" t="s">
        <v>305</v>
      </c>
      <c r="I29" s="81">
        <v>1</v>
      </c>
      <c r="J29" s="238">
        <v>1523</v>
      </c>
      <c r="K29" s="239">
        <v>574</v>
      </c>
      <c r="L29" s="165">
        <v>195000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" customHeight="1" x14ac:dyDescent="0.2">
      <c r="A30" s="210">
        <v>44629</v>
      </c>
      <c r="B30" s="211" t="s">
        <v>349</v>
      </c>
      <c r="C30" s="212" t="s">
        <v>350</v>
      </c>
      <c r="D30" s="212" t="s">
        <v>178</v>
      </c>
      <c r="E30" s="202">
        <v>3</v>
      </c>
      <c r="F30" s="237">
        <v>9</v>
      </c>
      <c r="G30" s="237">
        <v>7</v>
      </c>
      <c r="H30" s="212" t="s">
        <v>201</v>
      </c>
      <c r="I30" s="81">
        <v>1</v>
      </c>
      <c r="J30" s="238">
        <v>1405</v>
      </c>
      <c r="K30" s="239">
        <v>574</v>
      </c>
      <c r="L30" s="165">
        <v>130614</v>
      </c>
    </row>
    <row r="31" spans="1:21" s="2" customFormat="1" ht="15" customHeight="1" x14ac:dyDescent="0.2">
      <c r="A31" s="210">
        <v>44629</v>
      </c>
      <c r="B31" s="211" t="s">
        <v>367</v>
      </c>
      <c r="C31" s="212" t="s">
        <v>368</v>
      </c>
      <c r="D31" s="212" t="s">
        <v>370</v>
      </c>
      <c r="E31" s="202">
        <v>1</v>
      </c>
      <c r="F31" s="237" t="s">
        <v>371</v>
      </c>
      <c r="G31" s="237"/>
      <c r="H31" s="212" t="s">
        <v>369</v>
      </c>
      <c r="I31" s="81">
        <v>1</v>
      </c>
      <c r="J31" s="238">
        <v>1651</v>
      </c>
      <c r="K31" s="239">
        <v>243</v>
      </c>
      <c r="L31" s="165">
        <v>125000</v>
      </c>
    </row>
    <row r="32" spans="1:21" s="2" customFormat="1" ht="14.25" customHeight="1" x14ac:dyDescent="0.2">
      <c r="A32" s="210">
        <v>44629</v>
      </c>
      <c r="B32" s="211" t="s">
        <v>372</v>
      </c>
      <c r="C32" s="212" t="s">
        <v>373</v>
      </c>
      <c r="D32" s="212" t="s">
        <v>308</v>
      </c>
      <c r="E32" s="202">
        <v>6</v>
      </c>
      <c r="F32" s="237">
        <v>6</v>
      </c>
      <c r="G32" s="237">
        <v>15</v>
      </c>
      <c r="H32" s="212" t="s">
        <v>374</v>
      </c>
      <c r="I32" s="81">
        <v>1</v>
      </c>
      <c r="J32" s="238">
        <v>6181</v>
      </c>
      <c r="K32" s="239">
        <v>1836</v>
      </c>
      <c r="L32" s="165">
        <v>850000</v>
      </c>
    </row>
    <row r="33" spans="1:12" s="2" customFormat="1" ht="14.25" customHeight="1" x14ac:dyDescent="0.2">
      <c r="A33" s="166">
        <v>44630</v>
      </c>
      <c r="B33" s="71" t="s">
        <v>401</v>
      </c>
      <c r="C33" s="72" t="s">
        <v>402</v>
      </c>
      <c r="D33" s="72" t="s">
        <v>403</v>
      </c>
      <c r="E33" s="202" t="s">
        <v>404</v>
      </c>
      <c r="F33" s="203">
        <v>4</v>
      </c>
      <c r="G33" s="203">
        <v>23</v>
      </c>
      <c r="H33" s="212" t="s">
        <v>405</v>
      </c>
      <c r="I33" s="83">
        <v>1</v>
      </c>
      <c r="J33" s="208">
        <v>1773</v>
      </c>
      <c r="K33" s="100">
        <v>773</v>
      </c>
      <c r="L33" s="204">
        <v>168036</v>
      </c>
    </row>
    <row r="34" spans="1:12" s="2" customFormat="1" ht="14.25" customHeight="1" x14ac:dyDescent="0.2">
      <c r="A34" s="210">
        <v>44631</v>
      </c>
      <c r="B34" s="211" t="s">
        <v>408</v>
      </c>
      <c r="C34" s="212" t="s">
        <v>409</v>
      </c>
      <c r="D34" s="212" t="s">
        <v>59</v>
      </c>
      <c r="E34" s="202">
        <v>3</v>
      </c>
      <c r="F34" s="237">
        <v>6</v>
      </c>
      <c r="G34" s="237">
        <v>1</v>
      </c>
      <c r="H34" s="212" t="s">
        <v>60</v>
      </c>
      <c r="I34" s="81">
        <v>1</v>
      </c>
      <c r="J34" s="238">
        <v>2947</v>
      </c>
      <c r="K34" s="239">
        <v>701</v>
      </c>
      <c r="L34" s="165">
        <v>257004</v>
      </c>
    </row>
    <row r="35" spans="1:12" s="2" customFormat="1" ht="14.25" customHeight="1" x14ac:dyDescent="0.2">
      <c r="A35" s="166">
        <v>44631</v>
      </c>
      <c r="B35" s="71" t="s">
        <v>410</v>
      </c>
      <c r="C35" s="72" t="s">
        <v>411</v>
      </c>
      <c r="D35" s="72" t="s">
        <v>59</v>
      </c>
      <c r="E35" s="202">
        <v>3</v>
      </c>
      <c r="F35" s="203">
        <v>18</v>
      </c>
      <c r="G35" s="203">
        <v>3</v>
      </c>
      <c r="H35" s="212" t="s">
        <v>60</v>
      </c>
      <c r="I35" s="83">
        <v>1</v>
      </c>
      <c r="J35" s="75">
        <v>3020</v>
      </c>
      <c r="K35" s="100">
        <v>704</v>
      </c>
      <c r="L35" s="165">
        <v>260106</v>
      </c>
    </row>
    <row r="36" spans="1:12" s="2" customFormat="1" ht="14.25" customHeight="1" x14ac:dyDescent="0.2">
      <c r="A36" s="210">
        <v>44634</v>
      </c>
      <c r="B36" s="211" t="s">
        <v>439</v>
      </c>
      <c r="C36" s="212" t="s">
        <v>440</v>
      </c>
      <c r="D36" s="212" t="s">
        <v>187</v>
      </c>
      <c r="E36" s="202">
        <v>2</v>
      </c>
      <c r="F36" s="237">
        <v>35</v>
      </c>
      <c r="G36" s="237">
        <v>21</v>
      </c>
      <c r="H36" s="212" t="s">
        <v>182</v>
      </c>
      <c r="I36" s="81">
        <v>1</v>
      </c>
      <c r="J36" s="238">
        <v>2036</v>
      </c>
      <c r="K36" s="239">
        <v>547</v>
      </c>
      <c r="L36" s="165">
        <v>185976</v>
      </c>
    </row>
    <row r="37" spans="1:12" s="2" customFormat="1" ht="14.25" customHeight="1" x14ac:dyDescent="0.2">
      <c r="A37" s="210">
        <v>44634</v>
      </c>
      <c r="B37" s="211" t="s">
        <v>441</v>
      </c>
      <c r="C37" s="212" t="s">
        <v>442</v>
      </c>
      <c r="D37" s="212" t="s">
        <v>187</v>
      </c>
      <c r="E37" s="202">
        <v>2</v>
      </c>
      <c r="F37" s="237">
        <v>15</v>
      </c>
      <c r="G37" s="237">
        <v>14</v>
      </c>
      <c r="H37" s="212" t="s">
        <v>182</v>
      </c>
      <c r="I37" s="81">
        <v>1</v>
      </c>
      <c r="J37" s="238">
        <v>2036</v>
      </c>
      <c r="K37" s="239">
        <v>547</v>
      </c>
      <c r="L37" s="165">
        <v>185976</v>
      </c>
    </row>
    <row r="38" spans="1:12" s="2" customFormat="1" ht="14.25" customHeight="1" x14ac:dyDescent="0.2">
      <c r="A38" s="210">
        <v>44634</v>
      </c>
      <c r="B38" s="211" t="s">
        <v>443</v>
      </c>
      <c r="C38" s="212" t="s">
        <v>444</v>
      </c>
      <c r="D38" s="212" t="s">
        <v>187</v>
      </c>
      <c r="E38" s="202">
        <v>4</v>
      </c>
      <c r="F38" s="237">
        <v>16</v>
      </c>
      <c r="G38" s="237">
        <v>14</v>
      </c>
      <c r="H38" s="212" t="s">
        <v>182</v>
      </c>
      <c r="I38" s="81">
        <v>1</v>
      </c>
      <c r="J38" s="238">
        <v>1835</v>
      </c>
      <c r="K38" s="239">
        <v>507</v>
      </c>
      <c r="L38" s="165">
        <v>160550</v>
      </c>
    </row>
    <row r="39" spans="1:12" s="2" customFormat="1" ht="14.25" customHeight="1" x14ac:dyDescent="0.2">
      <c r="A39" s="166">
        <v>44635</v>
      </c>
      <c r="B39" s="71" t="s">
        <v>423</v>
      </c>
      <c r="C39" s="72" t="s">
        <v>424</v>
      </c>
      <c r="D39" s="72" t="s">
        <v>421</v>
      </c>
      <c r="E39" s="202" t="s">
        <v>404</v>
      </c>
      <c r="F39" s="207">
        <v>21</v>
      </c>
      <c r="G39" s="72">
        <v>18</v>
      </c>
      <c r="H39" s="72" t="s">
        <v>179</v>
      </c>
      <c r="I39" s="83">
        <v>1</v>
      </c>
      <c r="J39" s="75">
        <v>2500</v>
      </c>
      <c r="K39" s="100">
        <v>760</v>
      </c>
      <c r="L39" s="165">
        <v>264060</v>
      </c>
    </row>
    <row r="40" spans="1:12" s="2" customFormat="1" ht="14.25" customHeight="1" x14ac:dyDescent="0.2">
      <c r="A40" s="210">
        <v>44635</v>
      </c>
      <c r="B40" s="211" t="s">
        <v>425</v>
      </c>
      <c r="C40" s="212" t="s">
        <v>426</v>
      </c>
      <c r="D40" s="250" t="s">
        <v>403</v>
      </c>
      <c r="E40" s="202" t="s">
        <v>417</v>
      </c>
      <c r="F40" s="237">
        <v>4</v>
      </c>
      <c r="G40" s="237">
        <v>14</v>
      </c>
      <c r="H40" s="212" t="s">
        <v>422</v>
      </c>
      <c r="I40" s="81">
        <v>1</v>
      </c>
      <c r="J40" s="238">
        <v>2268</v>
      </c>
      <c r="K40" s="239">
        <v>668</v>
      </c>
      <c r="L40" s="204">
        <v>198776</v>
      </c>
    </row>
    <row r="41" spans="1:12" s="2" customFormat="1" ht="14.25" customHeight="1" x14ac:dyDescent="0.2">
      <c r="A41" s="166">
        <v>44635</v>
      </c>
      <c r="B41" s="71" t="s">
        <v>427</v>
      </c>
      <c r="C41" s="72" t="s">
        <v>428</v>
      </c>
      <c r="D41" s="72" t="s">
        <v>403</v>
      </c>
      <c r="E41" s="202" t="s">
        <v>417</v>
      </c>
      <c r="F41" s="203">
        <v>12</v>
      </c>
      <c r="G41" s="203">
        <v>16</v>
      </c>
      <c r="H41" s="212" t="s">
        <v>422</v>
      </c>
      <c r="I41" s="83">
        <v>1</v>
      </c>
      <c r="J41" s="208">
        <v>2024</v>
      </c>
      <c r="K41" s="100">
        <v>783</v>
      </c>
      <c r="L41" s="165">
        <v>198000</v>
      </c>
    </row>
    <row r="42" spans="1:12" s="2" customFormat="1" ht="14.25" customHeight="1" x14ac:dyDescent="0.2">
      <c r="A42" s="166">
        <v>44635</v>
      </c>
      <c r="B42" s="71" t="s">
        <v>429</v>
      </c>
      <c r="C42" s="72" t="s">
        <v>430</v>
      </c>
      <c r="D42" s="72" t="s">
        <v>222</v>
      </c>
      <c r="E42" s="202" t="s">
        <v>431</v>
      </c>
      <c r="F42" s="203">
        <v>19</v>
      </c>
      <c r="G42" s="203">
        <v>1</v>
      </c>
      <c r="H42" s="72" t="s">
        <v>432</v>
      </c>
      <c r="I42" s="83">
        <v>1</v>
      </c>
      <c r="J42" s="208">
        <v>2778</v>
      </c>
      <c r="K42" s="100">
        <v>1011</v>
      </c>
      <c r="L42" s="165">
        <v>676000</v>
      </c>
    </row>
    <row r="43" spans="1:12" s="2" customFormat="1" ht="14.25" customHeight="1" x14ac:dyDescent="0.2">
      <c r="A43" s="166">
        <v>44635</v>
      </c>
      <c r="B43" s="71" t="s">
        <v>433</v>
      </c>
      <c r="C43" s="72" t="s">
        <v>434</v>
      </c>
      <c r="D43" s="72" t="s">
        <v>222</v>
      </c>
      <c r="E43" s="202" t="s">
        <v>431</v>
      </c>
      <c r="F43" s="207">
        <v>20</v>
      </c>
      <c r="G43" s="72">
        <v>1</v>
      </c>
      <c r="H43" s="72" t="s">
        <v>432</v>
      </c>
      <c r="I43" s="83">
        <v>1</v>
      </c>
      <c r="J43" s="208">
        <v>2778</v>
      </c>
      <c r="K43" s="100">
        <v>1011</v>
      </c>
      <c r="L43" s="165">
        <v>717000</v>
      </c>
    </row>
    <row r="44" spans="1:12" s="2" customFormat="1" ht="14.25" customHeight="1" x14ac:dyDescent="0.2">
      <c r="A44" s="210">
        <v>44635</v>
      </c>
      <c r="B44" s="211" t="s">
        <v>435</v>
      </c>
      <c r="C44" s="212" t="s">
        <v>436</v>
      </c>
      <c r="D44" s="250" t="s">
        <v>421</v>
      </c>
      <c r="E44" s="202" t="s">
        <v>404</v>
      </c>
      <c r="F44" s="237">
        <v>26</v>
      </c>
      <c r="G44" s="237">
        <v>28</v>
      </c>
      <c r="H44" s="212" t="s">
        <v>405</v>
      </c>
      <c r="I44" s="81">
        <v>1</v>
      </c>
      <c r="J44" s="238">
        <v>2946</v>
      </c>
      <c r="K44" s="239">
        <v>1128</v>
      </c>
      <c r="L44" s="165">
        <v>268884</v>
      </c>
    </row>
    <row r="45" spans="1:12" s="2" customFormat="1" ht="13.35" customHeight="1" x14ac:dyDescent="0.2">
      <c r="A45" s="210">
        <v>44635</v>
      </c>
      <c r="B45" s="211" t="s">
        <v>437</v>
      </c>
      <c r="C45" s="212" t="s">
        <v>438</v>
      </c>
      <c r="D45" s="212" t="s">
        <v>187</v>
      </c>
      <c r="E45" s="202">
        <v>3</v>
      </c>
      <c r="F45" s="237">
        <v>20</v>
      </c>
      <c r="G45" s="237">
        <v>21</v>
      </c>
      <c r="H45" s="212" t="s">
        <v>182</v>
      </c>
      <c r="I45" s="81">
        <v>1</v>
      </c>
      <c r="J45" s="238">
        <v>1349</v>
      </c>
      <c r="K45" s="239">
        <v>434</v>
      </c>
      <c r="L45" s="165">
        <v>128376</v>
      </c>
    </row>
    <row r="46" spans="1:12" s="2" customFormat="1" ht="13.35" customHeight="1" x14ac:dyDescent="0.2">
      <c r="A46" s="210">
        <v>44636</v>
      </c>
      <c r="B46" s="71" t="s">
        <v>412</v>
      </c>
      <c r="C46" s="72" t="s">
        <v>413</v>
      </c>
      <c r="D46" s="72" t="s">
        <v>403</v>
      </c>
      <c r="E46" s="202" t="s">
        <v>404</v>
      </c>
      <c r="F46" s="207">
        <v>1</v>
      </c>
      <c r="G46" s="72">
        <v>24</v>
      </c>
      <c r="H46" s="72" t="s">
        <v>414</v>
      </c>
      <c r="I46" s="83">
        <v>1</v>
      </c>
      <c r="J46" s="208">
        <v>2123</v>
      </c>
      <c r="K46" s="100">
        <v>648</v>
      </c>
      <c r="L46" s="165">
        <v>250000</v>
      </c>
    </row>
    <row r="47" spans="1:12" s="2" customFormat="1" ht="13.35" customHeight="1" x14ac:dyDescent="0.2">
      <c r="A47" s="210">
        <v>44636</v>
      </c>
      <c r="B47" s="211" t="s">
        <v>415</v>
      </c>
      <c r="C47" s="212" t="s">
        <v>416</v>
      </c>
      <c r="D47" s="212" t="s">
        <v>403</v>
      </c>
      <c r="E47" s="202" t="s">
        <v>417</v>
      </c>
      <c r="F47" s="237">
        <v>7</v>
      </c>
      <c r="G47" s="237">
        <v>16</v>
      </c>
      <c r="H47" s="212" t="s">
        <v>418</v>
      </c>
      <c r="I47" s="81">
        <v>1</v>
      </c>
      <c r="J47" s="238">
        <v>2188</v>
      </c>
      <c r="K47" s="239">
        <v>696</v>
      </c>
      <c r="L47" s="165">
        <v>210000</v>
      </c>
    </row>
    <row r="48" spans="1:12" s="2" customFormat="1" ht="13.35" customHeight="1" x14ac:dyDescent="0.2">
      <c r="A48" s="210">
        <v>44636</v>
      </c>
      <c r="B48" s="211" t="s">
        <v>419</v>
      </c>
      <c r="C48" s="212" t="s">
        <v>420</v>
      </c>
      <c r="D48" s="212" t="s">
        <v>421</v>
      </c>
      <c r="E48" s="202">
        <v>14</v>
      </c>
      <c r="F48" s="237">
        <v>13</v>
      </c>
      <c r="G48" s="237">
        <v>30</v>
      </c>
      <c r="H48" s="212" t="s">
        <v>422</v>
      </c>
      <c r="I48" s="81">
        <v>1</v>
      </c>
      <c r="J48" s="238">
        <v>2512</v>
      </c>
      <c r="K48" s="239">
        <v>761</v>
      </c>
      <c r="L48" s="165">
        <v>231000</v>
      </c>
    </row>
    <row r="49" spans="1:12" s="2" customFormat="1" ht="13.35" customHeight="1" x14ac:dyDescent="0.2">
      <c r="A49" s="210">
        <v>44637</v>
      </c>
      <c r="B49" s="211" t="s">
        <v>572</v>
      </c>
      <c r="C49" s="212" t="s">
        <v>573</v>
      </c>
      <c r="D49" s="212" t="s">
        <v>346</v>
      </c>
      <c r="E49" s="202">
        <v>1</v>
      </c>
      <c r="F49" s="237">
        <v>8</v>
      </c>
      <c r="G49" s="237">
        <v>1</v>
      </c>
      <c r="H49" s="212" t="s">
        <v>574</v>
      </c>
      <c r="I49" s="81">
        <v>1</v>
      </c>
      <c r="J49" s="238">
        <v>2055</v>
      </c>
      <c r="K49" s="239">
        <v>565</v>
      </c>
      <c r="L49" s="165">
        <v>215000</v>
      </c>
    </row>
    <row r="50" spans="1:12" s="2" customFormat="1" ht="13.35" customHeight="1" x14ac:dyDescent="0.2">
      <c r="A50" s="210">
        <v>44637</v>
      </c>
      <c r="B50" s="211" t="s">
        <v>575</v>
      </c>
      <c r="C50" s="212" t="s">
        <v>576</v>
      </c>
      <c r="D50" s="212" t="s">
        <v>346</v>
      </c>
      <c r="E50" s="202">
        <v>1</v>
      </c>
      <c r="F50" s="237">
        <v>3</v>
      </c>
      <c r="G50" s="237">
        <v>2</v>
      </c>
      <c r="H50" s="212" t="s">
        <v>574</v>
      </c>
      <c r="I50" s="81">
        <v>1</v>
      </c>
      <c r="J50" s="238">
        <v>2100</v>
      </c>
      <c r="K50" s="239">
        <v>752</v>
      </c>
      <c r="L50" s="165">
        <v>220000</v>
      </c>
    </row>
    <row r="51" spans="1:12" s="2" customFormat="1" ht="13.35" customHeight="1" x14ac:dyDescent="0.2">
      <c r="A51" s="210">
        <v>44637</v>
      </c>
      <c r="B51" s="211" t="s">
        <v>577</v>
      </c>
      <c r="C51" s="212" t="s">
        <v>578</v>
      </c>
      <c r="D51" s="212" t="s">
        <v>59</v>
      </c>
      <c r="E51" s="202">
        <v>2</v>
      </c>
      <c r="F51" s="237">
        <v>19</v>
      </c>
      <c r="G51" s="237">
        <v>7</v>
      </c>
      <c r="H51" s="212" t="s">
        <v>182</v>
      </c>
      <c r="I51" s="81">
        <v>1</v>
      </c>
      <c r="J51" s="238">
        <v>1613</v>
      </c>
      <c r="K51" s="239">
        <v>424</v>
      </c>
      <c r="L51" s="165">
        <v>146592</v>
      </c>
    </row>
    <row r="52" spans="1:12" s="2" customFormat="1" ht="13.35" customHeight="1" x14ac:dyDescent="0.2">
      <c r="A52" s="210">
        <v>44637</v>
      </c>
      <c r="B52" s="211" t="s">
        <v>579</v>
      </c>
      <c r="C52" s="212" t="s">
        <v>580</v>
      </c>
      <c r="D52" s="212" t="s">
        <v>581</v>
      </c>
      <c r="E52" s="202" t="s">
        <v>582</v>
      </c>
      <c r="F52" s="237">
        <v>9</v>
      </c>
      <c r="G52" s="237">
        <v>5</v>
      </c>
      <c r="H52" s="212" t="s">
        <v>182</v>
      </c>
      <c r="I52" s="81">
        <v>1</v>
      </c>
      <c r="J52" s="238">
        <v>1262</v>
      </c>
      <c r="K52" s="239">
        <v>398</v>
      </c>
      <c r="L52" s="165">
        <v>119592</v>
      </c>
    </row>
    <row r="53" spans="1:12" s="2" customFormat="1" ht="13.35" customHeight="1" x14ac:dyDescent="0.2">
      <c r="A53" s="210">
        <v>44637</v>
      </c>
      <c r="B53" s="211" t="s">
        <v>583</v>
      </c>
      <c r="C53" s="212" t="s">
        <v>584</v>
      </c>
      <c r="D53" s="212" t="s">
        <v>581</v>
      </c>
      <c r="E53" s="202" t="s">
        <v>582</v>
      </c>
      <c r="F53" s="237">
        <v>10</v>
      </c>
      <c r="G53" s="237">
        <v>5</v>
      </c>
      <c r="H53" s="212" t="s">
        <v>182</v>
      </c>
      <c r="I53" s="81">
        <v>1</v>
      </c>
      <c r="J53" s="238">
        <v>1349</v>
      </c>
      <c r="K53" s="239">
        <v>434</v>
      </c>
      <c r="L53" s="165">
        <v>125592</v>
      </c>
    </row>
    <row r="54" spans="1:12" s="2" customFormat="1" ht="13.35" customHeight="1" x14ac:dyDescent="0.2">
      <c r="A54" s="210">
        <v>44637</v>
      </c>
      <c r="B54" s="211" t="s">
        <v>585</v>
      </c>
      <c r="C54" s="212" t="s">
        <v>586</v>
      </c>
      <c r="D54" s="212" t="s">
        <v>178</v>
      </c>
      <c r="E54" s="202">
        <v>3</v>
      </c>
      <c r="F54" s="237">
        <v>18</v>
      </c>
      <c r="G54" s="237">
        <v>7</v>
      </c>
      <c r="H54" s="212" t="s">
        <v>201</v>
      </c>
      <c r="I54" s="81">
        <v>1</v>
      </c>
      <c r="J54" s="238">
        <v>1724</v>
      </c>
      <c r="K54" s="239">
        <v>571</v>
      </c>
      <c r="L54" s="165">
        <v>151470</v>
      </c>
    </row>
    <row r="55" spans="1:12" s="2" customFormat="1" ht="13.35" customHeight="1" x14ac:dyDescent="0.2">
      <c r="A55" s="210">
        <v>44637</v>
      </c>
      <c r="B55" s="211" t="s">
        <v>530</v>
      </c>
      <c r="C55" s="212" t="s">
        <v>531</v>
      </c>
      <c r="D55" s="212" t="s">
        <v>59</v>
      </c>
      <c r="E55" s="202">
        <v>2</v>
      </c>
      <c r="F55" s="237">
        <v>19</v>
      </c>
      <c r="G55" s="237">
        <v>7</v>
      </c>
      <c r="H55" s="212" t="s">
        <v>182</v>
      </c>
      <c r="I55" s="81">
        <v>1</v>
      </c>
      <c r="J55" s="238">
        <v>2036</v>
      </c>
      <c r="K55" s="239">
        <v>547</v>
      </c>
      <c r="L55" s="165">
        <v>185976</v>
      </c>
    </row>
    <row r="56" spans="1:12" s="2" customFormat="1" ht="13.35" customHeight="1" x14ac:dyDescent="0.2">
      <c r="A56" s="210">
        <v>44641</v>
      </c>
      <c r="B56" s="211" t="s">
        <v>607</v>
      </c>
      <c r="C56" s="212" t="s">
        <v>608</v>
      </c>
      <c r="D56" s="212" t="s">
        <v>403</v>
      </c>
      <c r="E56" s="202" t="s">
        <v>417</v>
      </c>
      <c r="F56" s="237">
        <v>5</v>
      </c>
      <c r="G56" s="237">
        <v>16</v>
      </c>
      <c r="H56" s="212" t="s">
        <v>422</v>
      </c>
      <c r="I56" s="81">
        <v>1</v>
      </c>
      <c r="J56" s="238">
        <v>2276</v>
      </c>
      <c r="K56" s="239">
        <v>767</v>
      </c>
      <c r="L56" s="165">
        <v>214500</v>
      </c>
    </row>
    <row r="57" spans="1:12" s="2" customFormat="1" ht="12.75" customHeight="1" x14ac:dyDescent="0.2">
      <c r="A57" s="210">
        <v>44641</v>
      </c>
      <c r="B57" s="211" t="s">
        <v>609</v>
      </c>
      <c r="C57" s="212" t="s">
        <v>610</v>
      </c>
      <c r="D57" s="212" t="s">
        <v>292</v>
      </c>
      <c r="E57" s="202"/>
      <c r="F57" s="237"/>
      <c r="G57" s="237"/>
      <c r="H57" s="212" t="s">
        <v>611</v>
      </c>
      <c r="I57" s="81">
        <v>1</v>
      </c>
      <c r="J57" s="238">
        <v>1442</v>
      </c>
      <c r="K57" s="239">
        <v>476</v>
      </c>
      <c r="L57" s="165">
        <v>126588</v>
      </c>
    </row>
    <row r="58" spans="1:12" s="2" customFormat="1" ht="12.75" customHeight="1" x14ac:dyDescent="0.2">
      <c r="A58" s="210">
        <v>44642</v>
      </c>
      <c r="B58" s="211" t="s">
        <v>612</v>
      </c>
      <c r="C58" s="212" t="s">
        <v>613</v>
      </c>
      <c r="D58" s="212" t="s">
        <v>222</v>
      </c>
      <c r="E58" s="202">
        <v>3</v>
      </c>
      <c r="F58" s="237">
        <v>33</v>
      </c>
      <c r="G58" s="237">
        <v>1</v>
      </c>
      <c r="H58" s="212" t="s">
        <v>614</v>
      </c>
      <c r="I58" s="81">
        <v>1</v>
      </c>
      <c r="J58" s="238">
        <v>3086</v>
      </c>
      <c r="K58" s="239">
        <v>1417</v>
      </c>
      <c r="L58" s="165">
        <v>325000</v>
      </c>
    </row>
    <row r="59" spans="1:12" s="2" customFormat="1" ht="12.75" customHeight="1" x14ac:dyDescent="0.2">
      <c r="A59" s="210">
        <v>44642</v>
      </c>
      <c r="B59" s="211" t="s">
        <v>615</v>
      </c>
      <c r="C59" s="212" t="s">
        <v>616</v>
      </c>
      <c r="D59" s="212" t="s">
        <v>617</v>
      </c>
      <c r="E59" s="202">
        <v>10</v>
      </c>
      <c r="F59" s="237" t="s">
        <v>618</v>
      </c>
      <c r="G59" s="237">
        <v>1</v>
      </c>
      <c r="H59" s="212" t="s">
        <v>614</v>
      </c>
      <c r="I59" s="81">
        <v>1</v>
      </c>
      <c r="J59" s="238">
        <v>3855</v>
      </c>
      <c r="K59" s="239">
        <v>1122</v>
      </c>
      <c r="L59" s="165">
        <v>400000</v>
      </c>
    </row>
    <row r="60" spans="1:12" s="2" customFormat="1" ht="12.75" customHeight="1" x14ac:dyDescent="0.2">
      <c r="A60" s="166">
        <v>44642</v>
      </c>
      <c r="B60" s="71" t="s">
        <v>619</v>
      </c>
      <c r="C60" s="72" t="s">
        <v>620</v>
      </c>
      <c r="D60" s="72" t="s">
        <v>403</v>
      </c>
      <c r="E60" s="202" t="s">
        <v>417</v>
      </c>
      <c r="F60" s="203">
        <v>9</v>
      </c>
      <c r="G60" s="203">
        <v>14</v>
      </c>
      <c r="H60" s="212" t="s">
        <v>621</v>
      </c>
      <c r="I60" s="83">
        <v>1</v>
      </c>
      <c r="J60" s="208">
        <v>2500</v>
      </c>
      <c r="K60" s="100">
        <v>846</v>
      </c>
      <c r="L60" s="204">
        <v>271026</v>
      </c>
    </row>
    <row r="61" spans="1:12" s="2" customFormat="1" ht="12.75" customHeight="1" x14ac:dyDescent="0.2">
      <c r="A61" s="210">
        <v>44642</v>
      </c>
      <c r="B61" s="211" t="s">
        <v>622</v>
      </c>
      <c r="C61" s="212" t="s">
        <v>623</v>
      </c>
      <c r="D61" s="250" t="s">
        <v>178</v>
      </c>
      <c r="E61" s="202">
        <v>3</v>
      </c>
      <c r="F61" s="237">
        <v>12</v>
      </c>
      <c r="G61" s="237">
        <v>7</v>
      </c>
      <c r="H61" s="212" t="s">
        <v>179</v>
      </c>
      <c r="I61" s="81">
        <v>1</v>
      </c>
      <c r="J61" s="238">
        <v>1500</v>
      </c>
      <c r="K61" s="239">
        <v>524</v>
      </c>
      <c r="L61" s="165">
        <v>163944</v>
      </c>
    </row>
    <row r="62" spans="1:12" s="2" customFormat="1" ht="12.75" customHeight="1" x14ac:dyDescent="0.2">
      <c r="A62" s="210">
        <v>44642</v>
      </c>
      <c r="B62" s="211" t="s">
        <v>624</v>
      </c>
      <c r="C62" s="212" t="s">
        <v>625</v>
      </c>
      <c r="D62" s="212" t="s">
        <v>403</v>
      </c>
      <c r="E62" s="202" t="s">
        <v>417</v>
      </c>
      <c r="F62" s="237">
        <v>11</v>
      </c>
      <c r="G62" s="237">
        <v>16</v>
      </c>
      <c r="H62" s="212" t="s">
        <v>414</v>
      </c>
      <c r="I62" s="81">
        <v>1</v>
      </c>
      <c r="J62" s="238">
        <v>2123</v>
      </c>
      <c r="K62" s="239">
        <v>648</v>
      </c>
      <c r="L62" s="165">
        <v>250000</v>
      </c>
    </row>
    <row r="63" spans="1:12" s="2" customFormat="1" ht="12.75" customHeight="1" x14ac:dyDescent="0.2">
      <c r="A63" s="210">
        <v>44643</v>
      </c>
      <c r="B63" s="211" t="s">
        <v>767</v>
      </c>
      <c r="C63" s="212" t="s">
        <v>768</v>
      </c>
      <c r="D63" s="212" t="s">
        <v>222</v>
      </c>
      <c r="E63" s="202"/>
      <c r="F63" s="237"/>
      <c r="G63" s="237"/>
      <c r="H63" s="212" t="s">
        <v>223</v>
      </c>
      <c r="I63" s="81">
        <v>1</v>
      </c>
      <c r="J63" s="238">
        <v>2722</v>
      </c>
      <c r="K63" s="239">
        <v>733</v>
      </c>
      <c r="L63" s="165">
        <v>228030</v>
      </c>
    </row>
    <row r="64" spans="1:12" s="2" customFormat="1" ht="12.75" customHeight="1" x14ac:dyDescent="0.2">
      <c r="A64" s="210">
        <v>44645</v>
      </c>
      <c r="B64" s="211" t="s">
        <v>762</v>
      </c>
      <c r="C64" s="212" t="s">
        <v>763</v>
      </c>
      <c r="D64" s="212" t="s">
        <v>764</v>
      </c>
      <c r="E64" s="202">
        <v>1</v>
      </c>
      <c r="F64" s="237">
        <v>4</v>
      </c>
      <c r="G64" s="237">
        <v>2</v>
      </c>
      <c r="H64" s="212" t="s">
        <v>179</v>
      </c>
      <c r="I64" s="81">
        <v>1</v>
      </c>
      <c r="J64" s="238">
        <v>1800</v>
      </c>
      <c r="K64" s="239">
        <v>554</v>
      </c>
      <c r="L64" s="165">
        <v>155364</v>
      </c>
    </row>
    <row r="65" spans="1:12" s="2" customFormat="1" ht="12.75" customHeight="1" x14ac:dyDescent="0.2">
      <c r="A65" s="210">
        <v>44645</v>
      </c>
      <c r="B65" s="211" t="s">
        <v>765</v>
      </c>
      <c r="C65" s="212" t="s">
        <v>766</v>
      </c>
      <c r="D65" s="212" t="s">
        <v>764</v>
      </c>
      <c r="E65" s="202">
        <v>1</v>
      </c>
      <c r="F65" s="237">
        <v>9</v>
      </c>
      <c r="G65" s="237">
        <v>4</v>
      </c>
      <c r="H65" s="212" t="s">
        <v>621</v>
      </c>
      <c r="I65" s="81">
        <v>1</v>
      </c>
      <c r="J65" s="238">
        <v>1655</v>
      </c>
      <c r="K65" s="239">
        <v>555</v>
      </c>
      <c r="L65" s="165">
        <v>179010</v>
      </c>
    </row>
    <row r="66" spans="1:12" s="2" customFormat="1" ht="12.75" customHeight="1" x14ac:dyDescent="0.2">
      <c r="A66" s="210">
        <v>44645</v>
      </c>
      <c r="B66" s="211" t="s">
        <v>769</v>
      </c>
      <c r="C66" s="212" t="s">
        <v>770</v>
      </c>
      <c r="D66" s="212" t="s">
        <v>764</v>
      </c>
      <c r="E66" s="202">
        <v>1</v>
      </c>
      <c r="F66" s="237">
        <v>6</v>
      </c>
      <c r="G66" s="237">
        <v>22</v>
      </c>
      <c r="H66" s="212" t="s">
        <v>179</v>
      </c>
      <c r="I66" s="81">
        <v>1</v>
      </c>
      <c r="J66" s="238">
        <v>1500</v>
      </c>
      <c r="K66" s="239">
        <v>524</v>
      </c>
      <c r="L66" s="165">
        <v>163944</v>
      </c>
    </row>
    <row r="67" spans="1:12" s="2" customFormat="1" ht="13.35" customHeight="1" x14ac:dyDescent="0.2">
      <c r="A67" s="210">
        <v>44645</v>
      </c>
      <c r="B67" s="211" t="s">
        <v>784</v>
      </c>
      <c r="C67" s="212" t="s">
        <v>785</v>
      </c>
      <c r="D67" s="212" t="s">
        <v>786</v>
      </c>
      <c r="E67" s="202"/>
      <c r="F67" s="237"/>
      <c r="G67" s="237"/>
      <c r="H67" s="212" t="s">
        <v>787</v>
      </c>
      <c r="I67" s="81">
        <v>1</v>
      </c>
      <c r="J67" s="238">
        <v>1468</v>
      </c>
      <c r="K67" s="239">
        <v>147</v>
      </c>
      <c r="L67" s="165">
        <v>109820</v>
      </c>
    </row>
    <row r="68" spans="1:12" s="2" customFormat="1" ht="13.35" customHeight="1" x14ac:dyDescent="0.2">
      <c r="A68" s="210">
        <v>44648</v>
      </c>
      <c r="B68" s="211" t="s">
        <v>771</v>
      </c>
      <c r="C68" s="212" t="s">
        <v>772</v>
      </c>
      <c r="D68" s="212" t="s">
        <v>764</v>
      </c>
      <c r="E68" s="202">
        <v>1</v>
      </c>
      <c r="F68" s="237">
        <v>6</v>
      </c>
      <c r="G68" s="237">
        <v>3</v>
      </c>
      <c r="H68" s="212" t="s">
        <v>773</v>
      </c>
      <c r="I68" s="81">
        <v>1</v>
      </c>
      <c r="J68" s="238">
        <v>1272</v>
      </c>
      <c r="K68" s="239">
        <v>492</v>
      </c>
      <c r="L68" s="165">
        <v>132000</v>
      </c>
    </row>
    <row r="69" spans="1:12" s="2" customFormat="1" ht="13.35" customHeight="1" x14ac:dyDescent="0.2">
      <c r="A69" s="210">
        <v>44648</v>
      </c>
      <c r="B69" s="211" t="s">
        <v>774</v>
      </c>
      <c r="C69" s="212" t="s">
        <v>775</v>
      </c>
      <c r="D69" s="212" t="s">
        <v>764</v>
      </c>
      <c r="E69" s="202">
        <v>1</v>
      </c>
      <c r="F69" s="237">
        <v>9</v>
      </c>
      <c r="G69" s="237">
        <v>3</v>
      </c>
      <c r="H69" s="212" t="s">
        <v>773</v>
      </c>
      <c r="I69" s="81">
        <v>1</v>
      </c>
      <c r="J69" s="238">
        <v>1383</v>
      </c>
      <c r="K69" s="239">
        <v>488</v>
      </c>
      <c r="L69" s="165">
        <v>132000</v>
      </c>
    </row>
    <row r="70" spans="1:12" s="2" customFormat="1" ht="13.35" customHeight="1" x14ac:dyDescent="0.2">
      <c r="A70" s="210">
        <v>44648</v>
      </c>
      <c r="B70" s="211" t="s">
        <v>776</v>
      </c>
      <c r="C70" s="212" t="s">
        <v>777</v>
      </c>
      <c r="D70" s="212" t="s">
        <v>764</v>
      </c>
      <c r="E70" s="202">
        <v>1</v>
      </c>
      <c r="F70" s="237">
        <v>16</v>
      </c>
      <c r="G70" s="237">
        <v>3</v>
      </c>
      <c r="H70" s="212" t="s">
        <v>773</v>
      </c>
      <c r="I70" s="81">
        <v>1</v>
      </c>
      <c r="J70" s="238">
        <v>1115</v>
      </c>
      <c r="K70" s="239">
        <v>529</v>
      </c>
      <c r="L70" s="165">
        <v>115000</v>
      </c>
    </row>
    <row r="71" spans="1:12" s="2" customFormat="1" ht="13.35" customHeight="1" x14ac:dyDescent="0.2">
      <c r="A71" s="210">
        <v>44648</v>
      </c>
      <c r="B71" s="211" t="s">
        <v>778</v>
      </c>
      <c r="C71" s="212" t="s">
        <v>779</v>
      </c>
      <c r="D71" s="212" t="s">
        <v>780</v>
      </c>
      <c r="E71" s="202"/>
      <c r="F71" s="237">
        <v>2</v>
      </c>
      <c r="G71" s="237">
        <v>1</v>
      </c>
      <c r="H71" s="212" t="s">
        <v>781</v>
      </c>
      <c r="I71" s="81">
        <v>1</v>
      </c>
      <c r="J71" s="238">
        <v>1315</v>
      </c>
      <c r="K71" s="239">
        <v>49</v>
      </c>
      <c r="L71" s="165">
        <v>110000</v>
      </c>
    </row>
    <row r="72" spans="1:12" s="2" customFormat="1" ht="13.35" customHeight="1" x14ac:dyDescent="0.2">
      <c r="A72" s="210">
        <v>44648</v>
      </c>
      <c r="B72" s="211" t="s">
        <v>782</v>
      </c>
      <c r="C72" s="212" t="s">
        <v>783</v>
      </c>
      <c r="D72" s="212" t="s">
        <v>780</v>
      </c>
      <c r="E72" s="202"/>
      <c r="F72" s="237">
        <v>1</v>
      </c>
      <c r="G72" s="237">
        <v>1</v>
      </c>
      <c r="H72" s="212" t="s">
        <v>781</v>
      </c>
      <c r="I72" s="81">
        <v>1</v>
      </c>
      <c r="J72" s="238">
        <v>1404</v>
      </c>
      <c r="K72" s="239">
        <v>0</v>
      </c>
      <c r="L72" s="165">
        <v>110000</v>
      </c>
    </row>
    <row r="73" spans="1:12" s="2" customFormat="1" ht="13.35" customHeight="1" x14ac:dyDescent="0.2">
      <c r="A73" s="210">
        <v>44648</v>
      </c>
      <c r="B73" s="211" t="s">
        <v>879</v>
      </c>
      <c r="C73" s="212" t="s">
        <v>880</v>
      </c>
      <c r="D73" s="212" t="s">
        <v>403</v>
      </c>
      <c r="E73" s="202" t="s">
        <v>404</v>
      </c>
      <c r="F73" s="237">
        <v>3</v>
      </c>
      <c r="G73" s="237">
        <v>22</v>
      </c>
      <c r="H73" s="212" t="s">
        <v>405</v>
      </c>
      <c r="I73" s="81">
        <v>1</v>
      </c>
      <c r="J73" s="238">
        <v>2207</v>
      </c>
      <c r="K73" s="239">
        <v>690</v>
      </c>
      <c r="L73" s="165">
        <v>191202</v>
      </c>
    </row>
    <row r="74" spans="1:12" s="2" customFormat="1" ht="13.35" customHeight="1" x14ac:dyDescent="0.2">
      <c r="A74" s="210">
        <v>44648</v>
      </c>
      <c r="B74" s="211" t="s">
        <v>881</v>
      </c>
      <c r="C74" s="212" t="s">
        <v>882</v>
      </c>
      <c r="D74" s="212" t="s">
        <v>403</v>
      </c>
      <c r="E74" s="202" t="s">
        <v>417</v>
      </c>
      <c r="F74" s="237">
        <v>9</v>
      </c>
      <c r="G74" s="237">
        <v>12</v>
      </c>
      <c r="H74" s="212" t="s">
        <v>418</v>
      </c>
      <c r="I74" s="81">
        <v>1</v>
      </c>
      <c r="J74" s="238">
        <v>2739</v>
      </c>
      <c r="K74" s="239">
        <v>1190</v>
      </c>
      <c r="L74" s="165">
        <v>290000</v>
      </c>
    </row>
    <row r="75" spans="1:12" s="2" customFormat="1" ht="13.35" customHeight="1" x14ac:dyDescent="0.2">
      <c r="A75" s="210">
        <v>44648</v>
      </c>
      <c r="B75" s="211" t="s">
        <v>883</v>
      </c>
      <c r="C75" s="212" t="s">
        <v>884</v>
      </c>
      <c r="D75" s="212" t="s">
        <v>59</v>
      </c>
      <c r="E75" s="202">
        <v>3</v>
      </c>
      <c r="F75" s="237">
        <v>5</v>
      </c>
      <c r="G75" s="237">
        <v>1</v>
      </c>
      <c r="H75" s="212" t="s">
        <v>60</v>
      </c>
      <c r="I75" s="81">
        <v>1</v>
      </c>
      <c r="J75" s="238">
        <v>1995</v>
      </c>
      <c r="K75" s="239">
        <v>672</v>
      </c>
      <c r="L75" s="165">
        <v>192126</v>
      </c>
    </row>
    <row r="76" spans="1:12" s="2" customFormat="1" ht="13.35" customHeight="1" x14ac:dyDescent="0.2">
      <c r="A76" s="210">
        <v>44649</v>
      </c>
      <c r="B76" s="211" t="s">
        <v>885</v>
      </c>
      <c r="C76" s="212" t="s">
        <v>886</v>
      </c>
      <c r="D76" s="212" t="s">
        <v>764</v>
      </c>
      <c r="E76" s="202"/>
      <c r="F76" s="237">
        <v>8</v>
      </c>
      <c r="G76" s="237">
        <v>3</v>
      </c>
      <c r="H76" s="212" t="s">
        <v>773</v>
      </c>
      <c r="I76" s="81">
        <v>1</v>
      </c>
      <c r="J76" s="238">
        <v>1393</v>
      </c>
      <c r="K76" s="239">
        <v>470</v>
      </c>
      <c r="L76" s="165">
        <v>132000</v>
      </c>
    </row>
    <row r="77" spans="1:12" s="2" customFormat="1" ht="13.35" customHeight="1" x14ac:dyDescent="0.2">
      <c r="A77" s="210">
        <v>44649</v>
      </c>
      <c r="B77" s="211" t="s">
        <v>887</v>
      </c>
      <c r="C77" s="212" t="s">
        <v>888</v>
      </c>
      <c r="D77" s="212" t="s">
        <v>764</v>
      </c>
      <c r="E77" s="202">
        <v>1</v>
      </c>
      <c r="F77" s="237">
        <v>9</v>
      </c>
      <c r="G77" s="237">
        <v>4</v>
      </c>
      <c r="H77" s="212" t="s">
        <v>773</v>
      </c>
      <c r="I77" s="81">
        <v>1</v>
      </c>
      <c r="J77" s="238">
        <v>1329</v>
      </c>
      <c r="K77" s="239">
        <v>476</v>
      </c>
      <c r="L77" s="165">
        <v>132000</v>
      </c>
    </row>
    <row r="78" spans="1:12" s="2" customFormat="1" ht="13.35" customHeight="1" x14ac:dyDescent="0.2">
      <c r="A78" s="210">
        <v>44649</v>
      </c>
      <c r="B78" s="211" t="s">
        <v>889</v>
      </c>
      <c r="C78" s="212" t="s">
        <v>890</v>
      </c>
      <c r="D78" s="212" t="s">
        <v>178</v>
      </c>
      <c r="E78" s="202">
        <v>3</v>
      </c>
      <c r="F78" s="237">
        <v>20</v>
      </c>
      <c r="G78" s="237">
        <v>7</v>
      </c>
      <c r="H78" s="212" t="s">
        <v>179</v>
      </c>
      <c r="I78" s="81">
        <v>1</v>
      </c>
      <c r="J78" s="238">
        <v>2230</v>
      </c>
      <c r="K78" s="239">
        <v>605</v>
      </c>
      <c r="L78" s="165">
        <v>229635</v>
      </c>
    </row>
    <row r="79" spans="1:12" s="2" customFormat="1" ht="13.35" customHeight="1" x14ac:dyDescent="0.2">
      <c r="A79" s="210">
        <v>44650</v>
      </c>
      <c r="B79" s="211" t="s">
        <v>891</v>
      </c>
      <c r="C79" s="212" t="s">
        <v>892</v>
      </c>
      <c r="D79" s="212" t="s">
        <v>187</v>
      </c>
      <c r="E79" s="202">
        <v>3</v>
      </c>
      <c r="F79" s="237">
        <v>34</v>
      </c>
      <c r="G79" s="237">
        <v>21</v>
      </c>
      <c r="H79" s="212" t="s">
        <v>182</v>
      </c>
      <c r="I79" s="81">
        <v>1</v>
      </c>
      <c r="J79" s="238">
        <v>1835</v>
      </c>
      <c r="K79" s="239">
        <v>507</v>
      </c>
      <c r="L79" s="165">
        <v>168624</v>
      </c>
    </row>
    <row r="80" spans="1:12" s="2" customFormat="1" ht="13.35" customHeight="1" x14ac:dyDescent="0.2">
      <c r="A80" s="210">
        <v>44650</v>
      </c>
      <c r="B80" s="211" t="s">
        <v>893</v>
      </c>
      <c r="C80" s="212" t="s">
        <v>894</v>
      </c>
      <c r="D80" s="212" t="s">
        <v>187</v>
      </c>
      <c r="E80" s="202">
        <v>3</v>
      </c>
      <c r="F80" s="237">
        <v>33</v>
      </c>
      <c r="G80" s="237">
        <v>21</v>
      </c>
      <c r="H80" s="212" t="s">
        <v>182</v>
      </c>
      <c r="I80" s="81">
        <v>1</v>
      </c>
      <c r="J80" s="238">
        <v>2587</v>
      </c>
      <c r="K80" s="239">
        <v>436</v>
      </c>
      <c r="L80" s="165">
        <v>217656</v>
      </c>
    </row>
    <row r="81" spans="1:12" s="2" customFormat="1" ht="13.35" customHeight="1" x14ac:dyDescent="0.2">
      <c r="A81" s="210">
        <v>44650</v>
      </c>
      <c r="B81" s="211" t="s">
        <v>895</v>
      </c>
      <c r="C81" s="212" t="s">
        <v>896</v>
      </c>
      <c r="D81" s="212" t="s">
        <v>59</v>
      </c>
      <c r="E81" s="202">
        <v>3</v>
      </c>
      <c r="F81" s="237">
        <v>4</v>
      </c>
      <c r="G81" s="237">
        <v>1</v>
      </c>
      <c r="H81" s="212" t="s">
        <v>60</v>
      </c>
      <c r="I81" s="81">
        <v>1</v>
      </c>
      <c r="J81" s="238">
        <v>3094</v>
      </c>
      <c r="K81" s="239">
        <v>704</v>
      </c>
      <c r="L81" s="165">
        <v>250000</v>
      </c>
    </row>
    <row r="82" spans="1:12" s="2" customFormat="1" ht="13.35" customHeight="1" x14ac:dyDescent="0.2">
      <c r="A82" s="210">
        <v>44650</v>
      </c>
      <c r="B82" s="211" t="s">
        <v>897</v>
      </c>
      <c r="C82" s="212" t="s">
        <v>898</v>
      </c>
      <c r="D82" s="212" t="s">
        <v>59</v>
      </c>
      <c r="E82" s="202">
        <v>3</v>
      </c>
      <c r="F82" s="237">
        <v>25</v>
      </c>
      <c r="G82" s="237">
        <v>12</v>
      </c>
      <c r="H82" s="212" t="s">
        <v>60</v>
      </c>
      <c r="I82" s="81">
        <v>1</v>
      </c>
      <c r="J82" s="238">
        <v>2940</v>
      </c>
      <c r="K82" s="239">
        <v>458</v>
      </c>
      <c r="L82" s="165">
        <v>241032</v>
      </c>
    </row>
    <row r="83" spans="1:12" s="2" customFormat="1" ht="13.35" customHeight="1" x14ac:dyDescent="0.2">
      <c r="A83" s="210">
        <v>44650</v>
      </c>
      <c r="B83" s="211" t="s">
        <v>899</v>
      </c>
      <c r="C83" s="212" t="s">
        <v>900</v>
      </c>
      <c r="D83" s="212" t="s">
        <v>901</v>
      </c>
      <c r="E83" s="202"/>
      <c r="F83" s="237">
        <v>6</v>
      </c>
      <c r="G83" s="237">
        <v>3</v>
      </c>
      <c r="H83" s="212" t="s">
        <v>902</v>
      </c>
      <c r="I83" s="81">
        <v>1</v>
      </c>
      <c r="J83" s="238">
        <v>1303</v>
      </c>
      <c r="K83" s="239">
        <v>179</v>
      </c>
      <c r="L83" s="165">
        <v>155000</v>
      </c>
    </row>
    <row r="84" spans="1:12" s="2" customFormat="1" ht="13.35" customHeight="1" x14ac:dyDescent="0.2">
      <c r="A84" s="210">
        <v>44651</v>
      </c>
      <c r="B84" s="211" t="s">
        <v>903</v>
      </c>
      <c r="C84" s="212" t="s">
        <v>904</v>
      </c>
      <c r="D84" s="212" t="s">
        <v>308</v>
      </c>
      <c r="E84" s="202">
        <v>14</v>
      </c>
      <c r="F84" s="237">
        <v>16</v>
      </c>
      <c r="G84" s="237">
        <v>6</v>
      </c>
      <c r="H84" s="212" t="s">
        <v>905</v>
      </c>
      <c r="I84" s="81">
        <v>1</v>
      </c>
      <c r="J84" s="238">
        <v>3577</v>
      </c>
      <c r="K84" s="239">
        <v>1552</v>
      </c>
      <c r="L84" s="165">
        <v>338514</v>
      </c>
    </row>
    <row r="85" spans="1:12" s="2" customFormat="1" ht="13.35" customHeight="1" x14ac:dyDescent="0.2">
      <c r="A85" s="210">
        <v>44651</v>
      </c>
      <c r="B85" s="211" t="s">
        <v>906</v>
      </c>
      <c r="C85" s="212" t="s">
        <v>907</v>
      </c>
      <c r="D85" s="212" t="s">
        <v>403</v>
      </c>
      <c r="E85" s="202" t="s">
        <v>417</v>
      </c>
      <c r="F85" s="237">
        <v>8</v>
      </c>
      <c r="G85" s="237">
        <v>15</v>
      </c>
      <c r="H85" s="212" t="s">
        <v>908</v>
      </c>
      <c r="I85" s="81">
        <v>1</v>
      </c>
      <c r="J85" s="238">
        <v>2666</v>
      </c>
      <c r="K85" s="239">
        <v>778</v>
      </c>
      <c r="L85" s="165">
        <v>252700</v>
      </c>
    </row>
    <row r="86" spans="1:12" s="2" customFormat="1" ht="13.35" customHeight="1" x14ac:dyDescent="0.2">
      <c r="A86" s="210">
        <v>44651</v>
      </c>
      <c r="B86" s="211" t="s">
        <v>909</v>
      </c>
      <c r="C86" s="212" t="s">
        <v>910</v>
      </c>
      <c r="D86" s="212" t="s">
        <v>403</v>
      </c>
      <c r="E86" s="202"/>
      <c r="F86" s="237"/>
      <c r="G86" s="237"/>
      <c r="H86" s="212" t="s">
        <v>908</v>
      </c>
      <c r="I86" s="81">
        <v>1</v>
      </c>
      <c r="J86" s="238">
        <v>2412</v>
      </c>
      <c r="K86" s="239">
        <v>900</v>
      </c>
      <c r="L86" s="165">
        <v>218592</v>
      </c>
    </row>
    <row r="87" spans="1:12" s="2" customFormat="1" ht="15" customHeight="1" x14ac:dyDescent="0.2">
      <c r="A87" s="167"/>
      <c r="B87" s="41"/>
      <c r="C87" s="42"/>
      <c r="D87" s="43"/>
      <c r="E87" s="42"/>
      <c r="F87" s="44"/>
      <c r="G87" s="45"/>
      <c r="H87" s="32" t="s">
        <v>13</v>
      </c>
      <c r="I87" s="69">
        <f>SUM(I3:I86)</f>
        <v>84</v>
      </c>
      <c r="J87" s="22">
        <f>SUM(J3:J86)</f>
        <v>172918</v>
      </c>
      <c r="K87" s="101">
        <f>SUM(K3:K86)</f>
        <v>51989</v>
      </c>
      <c r="L87" s="168">
        <f>SUM(L3:L86)</f>
        <v>17365799</v>
      </c>
    </row>
    <row r="88" spans="1:12" s="2" customFormat="1" ht="15" customHeight="1" x14ac:dyDescent="0.25">
      <c r="A88" s="334" t="s">
        <v>45</v>
      </c>
      <c r="B88" s="335"/>
      <c r="C88" s="335"/>
      <c r="D88" s="35"/>
      <c r="E88" s="36"/>
      <c r="F88" s="36"/>
      <c r="G88" s="36"/>
      <c r="H88" s="37"/>
      <c r="I88" s="38"/>
      <c r="J88" s="39"/>
      <c r="K88" s="98"/>
      <c r="L88" s="245"/>
    </row>
    <row r="89" spans="1:12" s="2" customFormat="1" ht="15" customHeight="1" x14ac:dyDescent="0.2">
      <c r="A89" s="162" t="s">
        <v>0</v>
      </c>
      <c r="B89" s="65" t="s">
        <v>17</v>
      </c>
      <c r="C89" s="99" t="s">
        <v>2</v>
      </c>
      <c r="D89" s="99" t="s">
        <v>3</v>
      </c>
      <c r="E89" s="66" t="s">
        <v>20</v>
      </c>
      <c r="F89" s="66" t="s">
        <v>18</v>
      </c>
      <c r="G89" s="66" t="s">
        <v>5</v>
      </c>
      <c r="H89" s="99" t="s">
        <v>19</v>
      </c>
      <c r="I89" s="129" t="s">
        <v>40</v>
      </c>
      <c r="J89" s="123" t="s">
        <v>29</v>
      </c>
      <c r="K89" s="124" t="s">
        <v>30</v>
      </c>
      <c r="L89" s="163" t="s">
        <v>6</v>
      </c>
    </row>
    <row r="90" spans="1:12" s="2" customFormat="1" ht="15" customHeight="1" x14ac:dyDescent="0.2">
      <c r="A90" s="166">
        <v>44630</v>
      </c>
      <c r="B90" s="71" t="s">
        <v>396</v>
      </c>
      <c r="C90" s="72" t="s">
        <v>397</v>
      </c>
      <c r="D90" s="72" t="s">
        <v>308</v>
      </c>
      <c r="E90" s="73">
        <v>8</v>
      </c>
      <c r="F90" s="207">
        <v>10</v>
      </c>
      <c r="G90" s="72">
        <v>19</v>
      </c>
      <c r="H90" s="72" t="s">
        <v>398</v>
      </c>
      <c r="I90" s="83">
        <v>1</v>
      </c>
      <c r="J90" s="75">
        <v>2691</v>
      </c>
      <c r="K90" s="100">
        <v>669</v>
      </c>
      <c r="L90" s="204">
        <v>569268</v>
      </c>
    </row>
    <row r="91" spans="1:12" s="2" customFormat="1" ht="15" customHeight="1" x14ac:dyDescent="0.2">
      <c r="A91" s="166">
        <v>44630</v>
      </c>
      <c r="B91" s="71" t="s">
        <v>399</v>
      </c>
      <c r="C91" s="72" t="s">
        <v>400</v>
      </c>
      <c r="D91" s="72" t="s">
        <v>308</v>
      </c>
      <c r="E91" s="73">
        <v>8</v>
      </c>
      <c r="F91" s="207">
        <v>9</v>
      </c>
      <c r="G91" s="72">
        <v>19</v>
      </c>
      <c r="H91" s="72" t="s">
        <v>398</v>
      </c>
      <c r="I91" s="83">
        <v>1</v>
      </c>
      <c r="J91" s="75">
        <v>2936</v>
      </c>
      <c r="K91" s="100">
        <v>734</v>
      </c>
      <c r="L91" s="204">
        <v>679237</v>
      </c>
    </row>
    <row r="92" spans="1:12" s="2" customFormat="1" ht="15" customHeight="1" x14ac:dyDescent="0.2">
      <c r="A92" s="167"/>
      <c r="B92" s="41"/>
      <c r="C92" s="42"/>
      <c r="D92" s="43"/>
      <c r="E92" s="42"/>
      <c r="F92" s="44"/>
      <c r="G92" s="45"/>
      <c r="H92" s="32" t="s">
        <v>13</v>
      </c>
      <c r="I92" s="69">
        <f>SUM(I90:I91)</f>
        <v>2</v>
      </c>
      <c r="J92" s="33">
        <f>SUM(J90:J91)</f>
        <v>5627</v>
      </c>
      <c r="K92" s="101">
        <f>SUM(K90:K91)</f>
        <v>1403</v>
      </c>
      <c r="L92" s="168">
        <f>SUM(L90:L91)</f>
        <v>1248505</v>
      </c>
    </row>
    <row r="93" spans="1:12" s="2" customFormat="1" ht="15" customHeight="1" x14ac:dyDescent="0.2">
      <c r="A93" s="217"/>
      <c r="B93" s="218"/>
      <c r="C93" s="219"/>
      <c r="D93" s="220"/>
      <c r="E93" s="219"/>
      <c r="F93" s="221"/>
      <c r="G93" s="219"/>
      <c r="H93" s="222" t="s">
        <v>47</v>
      </c>
      <c r="I93" s="223">
        <f>SUM(I87,I92)</f>
        <v>86</v>
      </c>
      <c r="J93" s="224">
        <f>SUM(J87,J92)</f>
        <v>178545</v>
      </c>
      <c r="K93" s="225">
        <f>SUM(K87,K92)</f>
        <v>53392</v>
      </c>
      <c r="L93" s="226">
        <f>SUM(L87,L92)</f>
        <v>18614304</v>
      </c>
    </row>
    <row r="94" spans="1:12" s="2" customFormat="1" ht="15" customHeight="1" x14ac:dyDescent="0.25">
      <c r="A94" s="331" t="s">
        <v>33</v>
      </c>
      <c r="B94" s="332"/>
      <c r="C94" s="332"/>
      <c r="D94" s="35"/>
      <c r="E94" s="36"/>
      <c r="F94" s="36"/>
      <c r="G94" s="36"/>
      <c r="H94" s="37"/>
      <c r="I94" s="38"/>
      <c r="J94" s="35"/>
      <c r="K94" s="98"/>
      <c r="L94" s="169"/>
    </row>
    <row r="95" spans="1:12" s="2" customFormat="1" ht="15" customHeight="1" x14ac:dyDescent="0.2">
      <c r="A95" s="170" t="s">
        <v>0</v>
      </c>
      <c r="B95" s="67" t="s">
        <v>1</v>
      </c>
      <c r="C95" s="102" t="s">
        <v>2</v>
      </c>
      <c r="D95" s="102" t="s">
        <v>3</v>
      </c>
      <c r="E95" s="68" t="s">
        <v>20</v>
      </c>
      <c r="F95" s="68" t="s">
        <v>4</v>
      </c>
      <c r="G95" s="68" t="s">
        <v>5</v>
      </c>
      <c r="H95" s="102" t="s">
        <v>19</v>
      </c>
      <c r="I95" s="130" t="s">
        <v>40</v>
      </c>
      <c r="J95" s="125" t="s">
        <v>29</v>
      </c>
      <c r="K95" s="102" t="s">
        <v>30</v>
      </c>
      <c r="L95" s="171" t="s">
        <v>6</v>
      </c>
    </row>
    <row r="96" spans="1:12" s="2" customFormat="1" ht="15" customHeight="1" x14ac:dyDescent="0.2">
      <c r="A96" s="166"/>
      <c r="B96" s="71"/>
      <c r="C96" s="72"/>
      <c r="D96" s="73"/>
      <c r="E96" s="119"/>
      <c r="F96" s="119"/>
      <c r="G96" s="119"/>
      <c r="H96" s="73"/>
      <c r="I96" s="190"/>
      <c r="J96" s="192"/>
      <c r="K96" s="190"/>
      <c r="L96" s="191"/>
    </row>
    <row r="97" spans="1:12" s="2" customFormat="1" ht="15.75" customHeight="1" x14ac:dyDescent="0.2">
      <c r="A97" s="166"/>
      <c r="B97" s="71"/>
      <c r="C97" s="72"/>
      <c r="D97" s="73"/>
      <c r="E97" s="119"/>
      <c r="F97" s="119"/>
      <c r="G97" s="119"/>
      <c r="H97" s="73"/>
      <c r="I97" s="190"/>
      <c r="J97" s="192"/>
      <c r="K97" s="190"/>
      <c r="L97" s="191"/>
    </row>
    <row r="98" spans="1:12" s="2" customFormat="1" ht="15" customHeight="1" x14ac:dyDescent="0.2">
      <c r="A98" s="172"/>
      <c r="B98" s="106"/>
      <c r="C98" s="107"/>
      <c r="D98" s="108"/>
      <c r="E98" s="109"/>
      <c r="F98" s="109"/>
      <c r="G98" s="110"/>
      <c r="H98" s="34" t="s">
        <v>13</v>
      </c>
      <c r="I98" s="70">
        <f>SUM(I96:I97)</f>
        <v>0</v>
      </c>
      <c r="J98" s="193">
        <f>SUM(J96:J97)</f>
        <v>0</v>
      </c>
      <c r="K98" s="111">
        <f>SUM(K96:K97)</f>
        <v>0</v>
      </c>
      <c r="L98" s="173">
        <f>SUM(L96:L97)</f>
        <v>0</v>
      </c>
    </row>
    <row r="99" spans="1:12" s="2" customFormat="1" ht="15" customHeight="1" x14ac:dyDescent="0.25">
      <c r="A99" s="331" t="s">
        <v>34</v>
      </c>
      <c r="B99" s="333"/>
      <c r="C99" s="333"/>
      <c r="D99" s="35"/>
      <c r="E99" s="36"/>
      <c r="F99" s="36"/>
      <c r="G99" s="36"/>
      <c r="H99" s="37"/>
      <c r="I99" s="38"/>
      <c r="J99" s="35"/>
      <c r="K99" s="98"/>
      <c r="L99" s="169"/>
    </row>
    <row r="100" spans="1:12" s="2" customFormat="1" ht="15" customHeight="1" x14ac:dyDescent="0.2">
      <c r="A100" s="170" t="s">
        <v>0</v>
      </c>
      <c r="B100" s="67" t="s">
        <v>1</v>
      </c>
      <c r="C100" s="102" t="s">
        <v>2</v>
      </c>
      <c r="D100" s="102" t="s">
        <v>3</v>
      </c>
      <c r="E100" s="68" t="s">
        <v>20</v>
      </c>
      <c r="F100" s="68" t="s">
        <v>4</v>
      </c>
      <c r="G100" s="68" t="s">
        <v>5</v>
      </c>
      <c r="H100" s="102" t="s">
        <v>19</v>
      </c>
      <c r="I100" s="130" t="s">
        <v>40</v>
      </c>
      <c r="J100" s="102" t="s">
        <v>29</v>
      </c>
      <c r="K100" s="126" t="s">
        <v>30</v>
      </c>
      <c r="L100" s="171" t="s">
        <v>6</v>
      </c>
    </row>
    <row r="101" spans="1:12" s="2" customFormat="1" ht="15" customHeight="1" x14ac:dyDescent="0.2">
      <c r="A101" s="164">
        <v>44624</v>
      </c>
      <c r="B101" s="78" t="s">
        <v>309</v>
      </c>
      <c r="C101" s="73" t="s">
        <v>310</v>
      </c>
      <c r="D101" s="73" t="s">
        <v>69</v>
      </c>
      <c r="E101" s="73"/>
      <c r="F101" s="73"/>
      <c r="G101" s="73"/>
      <c r="H101" s="73" t="s">
        <v>311</v>
      </c>
      <c r="I101" s="74">
        <v>4</v>
      </c>
      <c r="J101" s="80">
        <v>4957</v>
      </c>
      <c r="K101" s="103"/>
      <c r="L101" s="204">
        <v>327162</v>
      </c>
    </row>
    <row r="102" spans="1:12" s="2" customFormat="1" ht="14.25" customHeight="1" x14ac:dyDescent="0.2">
      <c r="A102" s="164">
        <v>44624</v>
      </c>
      <c r="B102" s="78" t="s">
        <v>312</v>
      </c>
      <c r="C102" s="73" t="s">
        <v>310</v>
      </c>
      <c r="D102" s="73" t="s">
        <v>69</v>
      </c>
      <c r="E102" s="73"/>
      <c r="F102" s="73"/>
      <c r="G102" s="73"/>
      <c r="H102" s="73" t="s">
        <v>311</v>
      </c>
      <c r="I102" s="74">
        <v>4</v>
      </c>
      <c r="J102" s="80">
        <v>4919</v>
      </c>
      <c r="K102" s="103"/>
      <c r="L102" s="204">
        <v>324654</v>
      </c>
    </row>
    <row r="103" spans="1:12" s="2" customFormat="1" ht="15" customHeight="1" x14ac:dyDescent="0.2">
      <c r="A103" s="174"/>
      <c r="B103" s="85"/>
      <c r="C103" s="47"/>
      <c r="D103" s="48"/>
      <c r="E103" s="47"/>
      <c r="F103" s="47"/>
      <c r="G103" s="47"/>
      <c r="H103" s="21" t="s">
        <v>13</v>
      </c>
      <c r="I103" s="86">
        <f>SUM(I101:I102)</f>
        <v>8</v>
      </c>
      <c r="J103" s="22">
        <f>SUM(J101:J102)</f>
        <v>9876</v>
      </c>
      <c r="K103" s="104">
        <f>SUM(K101:K102)</f>
        <v>0</v>
      </c>
      <c r="L103" s="168">
        <f>SUM(L101:L102)</f>
        <v>651816</v>
      </c>
    </row>
    <row r="104" spans="1:12" s="2" customFormat="1" ht="15" customHeight="1" x14ac:dyDescent="0.25">
      <c r="A104" s="331" t="s">
        <v>35</v>
      </c>
      <c r="B104" s="333"/>
      <c r="C104" s="333"/>
      <c r="D104" s="35"/>
      <c r="E104" s="36"/>
      <c r="F104" s="36"/>
      <c r="G104" s="36"/>
      <c r="H104" s="37"/>
      <c r="I104" s="38"/>
      <c r="J104" s="35"/>
      <c r="K104" s="98"/>
      <c r="L104" s="169"/>
    </row>
    <row r="105" spans="1:12" s="2" customFormat="1" ht="15" customHeight="1" x14ac:dyDescent="0.2">
      <c r="A105" s="170" t="s">
        <v>0</v>
      </c>
      <c r="B105" s="67" t="s">
        <v>1</v>
      </c>
      <c r="C105" s="102" t="s">
        <v>2</v>
      </c>
      <c r="D105" s="102" t="s">
        <v>3</v>
      </c>
      <c r="E105" s="68" t="s">
        <v>20</v>
      </c>
      <c r="F105" s="68" t="s">
        <v>4</v>
      </c>
      <c r="G105" s="68" t="s">
        <v>5</v>
      </c>
      <c r="H105" s="102" t="s">
        <v>19</v>
      </c>
      <c r="I105" s="130" t="s">
        <v>40</v>
      </c>
      <c r="J105" s="102" t="s">
        <v>29</v>
      </c>
      <c r="K105" s="126" t="s">
        <v>30</v>
      </c>
      <c r="L105" s="171" t="s">
        <v>6</v>
      </c>
    </row>
    <row r="106" spans="1:12" s="2" customFormat="1" ht="15" customHeight="1" x14ac:dyDescent="0.2">
      <c r="A106" s="164">
        <v>44622</v>
      </c>
      <c r="B106" s="78" t="s">
        <v>67</v>
      </c>
      <c r="C106" s="73" t="s">
        <v>68</v>
      </c>
      <c r="D106" s="73" t="s">
        <v>69</v>
      </c>
      <c r="E106" s="73"/>
      <c r="F106" s="73" t="s">
        <v>70</v>
      </c>
      <c r="G106" s="73" t="s">
        <v>71</v>
      </c>
      <c r="H106" s="73" t="s">
        <v>72</v>
      </c>
      <c r="I106" s="74">
        <v>1</v>
      </c>
      <c r="J106" s="80">
        <v>6500</v>
      </c>
      <c r="K106" s="103">
        <v>0</v>
      </c>
      <c r="L106" s="204">
        <v>880000</v>
      </c>
    </row>
    <row r="107" spans="1:12" s="2" customFormat="1" ht="15" customHeight="1" x14ac:dyDescent="0.2">
      <c r="A107" s="164">
        <v>44622</v>
      </c>
      <c r="B107" s="78" t="s">
        <v>73</v>
      </c>
      <c r="C107" s="73" t="s">
        <v>74</v>
      </c>
      <c r="D107" s="73" t="s">
        <v>69</v>
      </c>
      <c r="E107" s="73"/>
      <c r="F107" s="73" t="s">
        <v>70</v>
      </c>
      <c r="G107" s="73" t="s">
        <v>71</v>
      </c>
      <c r="H107" s="73" t="s">
        <v>72</v>
      </c>
      <c r="I107" s="74">
        <v>12</v>
      </c>
      <c r="J107" s="80">
        <v>10177</v>
      </c>
      <c r="K107" s="103">
        <v>0</v>
      </c>
      <c r="L107" s="204">
        <v>1399338</v>
      </c>
    </row>
    <row r="108" spans="1:12" s="2" customFormat="1" ht="15" customHeight="1" x14ac:dyDescent="0.2">
      <c r="A108" s="164">
        <v>44622</v>
      </c>
      <c r="B108" s="78" t="s">
        <v>75</v>
      </c>
      <c r="C108" s="73" t="s">
        <v>76</v>
      </c>
      <c r="D108" s="73" t="s">
        <v>69</v>
      </c>
      <c r="E108" s="73"/>
      <c r="F108" s="73" t="s">
        <v>70</v>
      </c>
      <c r="G108" s="73" t="s">
        <v>71</v>
      </c>
      <c r="H108" s="73" t="s">
        <v>72</v>
      </c>
      <c r="I108" s="74">
        <v>12</v>
      </c>
      <c r="J108" s="80">
        <v>10177</v>
      </c>
      <c r="K108" s="103">
        <v>0</v>
      </c>
      <c r="L108" s="204">
        <v>1399338</v>
      </c>
    </row>
    <row r="109" spans="1:12" s="2" customFormat="1" ht="15" customHeight="1" x14ac:dyDescent="0.2">
      <c r="A109" s="164">
        <v>44622</v>
      </c>
      <c r="B109" s="78" t="s">
        <v>77</v>
      </c>
      <c r="C109" s="73" t="s">
        <v>78</v>
      </c>
      <c r="D109" s="73" t="s">
        <v>69</v>
      </c>
      <c r="E109" s="73"/>
      <c r="F109" s="73" t="s">
        <v>70</v>
      </c>
      <c r="G109" s="73" t="s">
        <v>71</v>
      </c>
      <c r="H109" s="73" t="s">
        <v>72</v>
      </c>
      <c r="I109" s="74">
        <v>12</v>
      </c>
      <c r="J109" s="80">
        <v>10177</v>
      </c>
      <c r="K109" s="103">
        <v>0</v>
      </c>
      <c r="L109" s="204">
        <v>1399338</v>
      </c>
    </row>
    <row r="110" spans="1:12" s="2" customFormat="1" ht="15" customHeight="1" x14ac:dyDescent="0.2">
      <c r="A110" s="164">
        <v>44622</v>
      </c>
      <c r="B110" s="78" t="s">
        <v>79</v>
      </c>
      <c r="C110" s="73" t="s">
        <v>80</v>
      </c>
      <c r="D110" s="73" t="s">
        <v>69</v>
      </c>
      <c r="E110" s="73"/>
      <c r="F110" s="73" t="s">
        <v>70</v>
      </c>
      <c r="G110" s="73" t="s">
        <v>71</v>
      </c>
      <c r="H110" s="73" t="s">
        <v>72</v>
      </c>
      <c r="I110" s="74">
        <v>12</v>
      </c>
      <c r="J110" s="80">
        <v>10177</v>
      </c>
      <c r="K110" s="103">
        <v>0</v>
      </c>
      <c r="L110" s="204">
        <v>1399338</v>
      </c>
    </row>
    <row r="111" spans="1:12" s="2" customFormat="1" ht="15" customHeight="1" x14ac:dyDescent="0.2">
      <c r="A111" s="174"/>
      <c r="B111" s="85"/>
      <c r="C111" s="47"/>
      <c r="D111" s="48"/>
      <c r="E111" s="47"/>
      <c r="F111" s="47"/>
      <c r="G111" s="47"/>
      <c r="H111" s="21" t="s">
        <v>13</v>
      </c>
      <c r="I111" s="86">
        <f>SUM(I106:I110)</f>
        <v>49</v>
      </c>
      <c r="J111" s="22">
        <f>SUM(J106:J110)</f>
        <v>47208</v>
      </c>
      <c r="K111" s="104">
        <f>SUM(K106:K110)</f>
        <v>0</v>
      </c>
      <c r="L111" s="168">
        <f>SUM(L106:L110)</f>
        <v>6477352</v>
      </c>
    </row>
    <row r="112" spans="1:12" s="2" customFormat="1" ht="15" customHeight="1" x14ac:dyDescent="0.25">
      <c r="A112" s="331" t="s">
        <v>23</v>
      </c>
      <c r="B112" s="332"/>
      <c r="C112" s="332"/>
      <c r="D112" s="40"/>
      <c r="E112" s="36"/>
      <c r="F112" s="36"/>
      <c r="G112" s="36"/>
      <c r="H112" s="37"/>
      <c r="I112" s="38"/>
      <c r="J112" s="35"/>
      <c r="K112" s="98"/>
      <c r="L112" s="169"/>
    </row>
    <row r="113" spans="1:12" s="2" customFormat="1" ht="15" customHeight="1" x14ac:dyDescent="0.2">
      <c r="A113" s="170" t="s">
        <v>0</v>
      </c>
      <c r="B113" s="67" t="s">
        <v>1</v>
      </c>
      <c r="C113" s="102" t="s">
        <v>2</v>
      </c>
      <c r="D113" s="102" t="s">
        <v>3</v>
      </c>
      <c r="E113" s="68" t="s">
        <v>20</v>
      </c>
      <c r="F113" s="68" t="s">
        <v>4</v>
      </c>
      <c r="G113" s="68" t="s">
        <v>5</v>
      </c>
      <c r="H113" s="102" t="s">
        <v>19</v>
      </c>
      <c r="I113" s="130" t="s">
        <v>40</v>
      </c>
      <c r="J113" s="102" t="s">
        <v>29</v>
      </c>
      <c r="K113" s="127" t="s">
        <v>30</v>
      </c>
      <c r="L113" s="175" t="s">
        <v>6</v>
      </c>
    </row>
    <row r="114" spans="1:12" s="2" customFormat="1" ht="15" customHeight="1" x14ac:dyDescent="0.2">
      <c r="A114" s="321">
        <v>44621</v>
      </c>
      <c r="B114" s="71" t="s">
        <v>123</v>
      </c>
      <c r="C114" s="72" t="s">
        <v>124</v>
      </c>
      <c r="D114" s="72" t="s">
        <v>125</v>
      </c>
      <c r="E114" s="202"/>
      <c r="F114" s="203"/>
      <c r="G114" s="203"/>
      <c r="H114" s="212" t="s">
        <v>126</v>
      </c>
      <c r="I114" s="83">
        <v>1</v>
      </c>
      <c r="J114" s="75">
        <v>0</v>
      </c>
      <c r="K114" s="100">
        <v>0</v>
      </c>
      <c r="L114" s="165">
        <v>0</v>
      </c>
    </row>
    <row r="115" spans="1:12" s="2" customFormat="1" ht="15" customHeight="1" x14ac:dyDescent="0.2">
      <c r="A115" s="166">
        <v>44621</v>
      </c>
      <c r="B115" s="71" t="s">
        <v>127</v>
      </c>
      <c r="C115" s="72" t="s">
        <v>128</v>
      </c>
      <c r="D115" s="72" t="s">
        <v>129</v>
      </c>
      <c r="E115" s="202"/>
      <c r="F115" s="203"/>
      <c r="G115" s="203"/>
      <c r="H115" s="212" t="s">
        <v>130</v>
      </c>
      <c r="I115" s="83">
        <v>1</v>
      </c>
      <c r="J115" s="208">
        <v>0</v>
      </c>
      <c r="K115" s="100">
        <v>0</v>
      </c>
      <c r="L115" s="204">
        <v>5000</v>
      </c>
    </row>
    <row r="116" spans="1:12" s="2" customFormat="1" ht="15" customHeight="1" x14ac:dyDescent="0.2">
      <c r="A116" s="166">
        <v>44622</v>
      </c>
      <c r="B116" s="71" t="s">
        <v>131</v>
      </c>
      <c r="C116" s="72" t="s">
        <v>132</v>
      </c>
      <c r="D116" s="72" t="s">
        <v>133</v>
      </c>
      <c r="E116" s="202"/>
      <c r="F116" s="203"/>
      <c r="G116" s="203"/>
      <c r="H116" s="212" t="s">
        <v>134</v>
      </c>
      <c r="I116" s="83">
        <v>1</v>
      </c>
      <c r="J116" s="208">
        <v>0</v>
      </c>
      <c r="K116" s="100">
        <v>0</v>
      </c>
      <c r="L116" s="204">
        <v>5000</v>
      </c>
    </row>
    <row r="117" spans="1:12" s="2" customFormat="1" ht="15" customHeight="1" x14ac:dyDescent="0.2">
      <c r="A117" s="164">
        <v>44622</v>
      </c>
      <c r="B117" s="78" t="s">
        <v>135</v>
      </c>
      <c r="C117" s="73" t="s">
        <v>136</v>
      </c>
      <c r="D117" s="73" t="s">
        <v>137</v>
      </c>
      <c r="E117" s="73"/>
      <c r="F117" s="202"/>
      <c r="G117" s="73"/>
      <c r="H117" s="73" t="s">
        <v>134</v>
      </c>
      <c r="I117" s="81">
        <v>1</v>
      </c>
      <c r="J117" s="240">
        <v>0</v>
      </c>
      <c r="K117" s="118">
        <v>0</v>
      </c>
      <c r="L117" s="165">
        <v>11000</v>
      </c>
    </row>
    <row r="118" spans="1:12" s="2" customFormat="1" ht="15" customHeight="1" x14ac:dyDescent="0.2">
      <c r="A118" s="166">
        <v>44622</v>
      </c>
      <c r="B118" s="71" t="s">
        <v>138</v>
      </c>
      <c r="C118" s="72" t="s">
        <v>139</v>
      </c>
      <c r="D118" s="72" t="s">
        <v>140</v>
      </c>
      <c r="E118" s="202"/>
      <c r="F118" s="203"/>
      <c r="G118" s="203"/>
      <c r="H118" s="212" t="s">
        <v>134</v>
      </c>
      <c r="I118" s="83">
        <v>1</v>
      </c>
      <c r="J118" s="208">
        <v>0</v>
      </c>
      <c r="K118" s="100">
        <v>0</v>
      </c>
      <c r="L118" s="165">
        <v>5500</v>
      </c>
    </row>
    <row r="119" spans="1:12" s="2" customFormat="1" ht="15" customHeight="1" x14ac:dyDescent="0.2">
      <c r="A119" s="164">
        <v>44622</v>
      </c>
      <c r="B119" s="78" t="s">
        <v>141</v>
      </c>
      <c r="C119" s="73" t="s">
        <v>142</v>
      </c>
      <c r="D119" s="73" t="s">
        <v>143</v>
      </c>
      <c r="E119" s="73"/>
      <c r="F119" s="202"/>
      <c r="G119" s="73"/>
      <c r="H119" s="248" t="s">
        <v>144</v>
      </c>
      <c r="I119" s="81">
        <v>1</v>
      </c>
      <c r="J119" s="240">
        <v>0</v>
      </c>
      <c r="K119" s="118">
        <v>0</v>
      </c>
      <c r="L119" s="165">
        <v>11000</v>
      </c>
    </row>
    <row r="120" spans="1:12" s="2" customFormat="1" ht="15" customHeight="1" x14ac:dyDescent="0.2">
      <c r="A120" s="166">
        <v>44622</v>
      </c>
      <c r="B120" s="71" t="s">
        <v>145</v>
      </c>
      <c r="C120" s="72" t="s">
        <v>146</v>
      </c>
      <c r="D120" s="72" t="s">
        <v>147</v>
      </c>
      <c r="E120" s="202"/>
      <c r="F120" s="203"/>
      <c r="G120" s="203"/>
      <c r="H120" s="212" t="s">
        <v>148</v>
      </c>
      <c r="I120" s="83">
        <v>1</v>
      </c>
      <c r="J120" s="208">
        <v>0</v>
      </c>
      <c r="K120" s="100">
        <v>144</v>
      </c>
      <c r="L120" s="204">
        <v>4000</v>
      </c>
    </row>
    <row r="121" spans="1:12" s="2" customFormat="1" ht="15" customHeight="1" x14ac:dyDescent="0.2">
      <c r="A121" s="166">
        <v>44624</v>
      </c>
      <c r="B121" s="71" t="s">
        <v>232</v>
      </c>
      <c r="C121" s="72" t="s">
        <v>233</v>
      </c>
      <c r="D121" s="72"/>
      <c r="E121" s="202"/>
      <c r="F121" s="203"/>
      <c r="G121" s="203"/>
      <c r="H121" s="212" t="s">
        <v>234</v>
      </c>
      <c r="I121" s="83">
        <v>1</v>
      </c>
      <c r="J121" s="208">
        <v>0</v>
      </c>
      <c r="K121" s="100">
        <v>0</v>
      </c>
      <c r="L121" s="204">
        <v>6500</v>
      </c>
    </row>
    <row r="122" spans="1:12" s="2" customFormat="1" ht="15" customHeight="1" x14ac:dyDescent="0.2">
      <c r="A122" s="164">
        <v>44624</v>
      </c>
      <c r="B122" s="78" t="s">
        <v>254</v>
      </c>
      <c r="C122" s="73" t="s">
        <v>255</v>
      </c>
      <c r="D122" s="73"/>
      <c r="E122" s="73"/>
      <c r="F122" s="202"/>
      <c r="G122" s="73"/>
      <c r="H122" s="73" t="s">
        <v>256</v>
      </c>
      <c r="I122" s="81">
        <v>1</v>
      </c>
      <c r="J122" s="240">
        <v>0</v>
      </c>
      <c r="K122" s="118">
        <v>0</v>
      </c>
      <c r="L122" s="165">
        <v>10801</v>
      </c>
    </row>
    <row r="123" spans="1:12" s="2" customFormat="1" ht="15" customHeight="1" x14ac:dyDescent="0.2">
      <c r="A123" s="166">
        <v>44624</v>
      </c>
      <c r="B123" s="71" t="s">
        <v>257</v>
      </c>
      <c r="C123" s="72" t="s">
        <v>258</v>
      </c>
      <c r="D123" s="72"/>
      <c r="E123" s="202"/>
      <c r="F123" s="203"/>
      <c r="G123" s="203"/>
      <c r="H123" s="212" t="s">
        <v>259</v>
      </c>
      <c r="I123" s="83">
        <v>1</v>
      </c>
      <c r="J123" s="208">
        <v>0</v>
      </c>
      <c r="K123" s="100">
        <v>0</v>
      </c>
      <c r="L123" s="204">
        <v>12534</v>
      </c>
    </row>
    <row r="124" spans="1:12" s="2" customFormat="1" ht="15" customHeight="1" x14ac:dyDescent="0.2">
      <c r="A124" s="166">
        <v>44624</v>
      </c>
      <c r="B124" s="71" t="s">
        <v>260</v>
      </c>
      <c r="C124" s="72" t="s">
        <v>250</v>
      </c>
      <c r="D124" s="72" t="s">
        <v>308</v>
      </c>
      <c r="E124" s="202"/>
      <c r="F124" s="203"/>
      <c r="G124" s="203"/>
      <c r="H124" s="212" t="s">
        <v>261</v>
      </c>
      <c r="I124" s="83">
        <v>1</v>
      </c>
      <c r="J124" s="208">
        <v>0</v>
      </c>
      <c r="K124" s="100">
        <v>0</v>
      </c>
      <c r="L124" s="204">
        <v>0</v>
      </c>
    </row>
    <row r="125" spans="1:12" s="2" customFormat="1" ht="15" customHeight="1" x14ac:dyDescent="0.2">
      <c r="A125" s="166">
        <v>44624</v>
      </c>
      <c r="B125" s="71" t="s">
        <v>280</v>
      </c>
      <c r="C125" s="72" t="s">
        <v>281</v>
      </c>
      <c r="D125" s="72"/>
      <c r="E125" s="202"/>
      <c r="F125" s="203"/>
      <c r="G125" s="203"/>
      <c r="H125" s="212" t="s">
        <v>282</v>
      </c>
      <c r="I125" s="83">
        <v>1</v>
      </c>
      <c r="J125" s="75">
        <v>0</v>
      </c>
      <c r="K125" s="100">
        <v>0</v>
      </c>
      <c r="L125" s="165">
        <v>28000</v>
      </c>
    </row>
    <row r="126" spans="1:12" s="2" customFormat="1" ht="15" customHeight="1" x14ac:dyDescent="0.2">
      <c r="A126" s="166">
        <v>44627</v>
      </c>
      <c r="B126" s="71" t="s">
        <v>290</v>
      </c>
      <c r="C126" s="72" t="s">
        <v>291</v>
      </c>
      <c r="D126" s="72" t="s">
        <v>292</v>
      </c>
      <c r="E126" s="202"/>
      <c r="F126" s="203"/>
      <c r="G126" s="203"/>
      <c r="H126" s="212" t="s">
        <v>293</v>
      </c>
      <c r="I126" s="83">
        <v>1</v>
      </c>
      <c r="J126" s="208">
        <v>0</v>
      </c>
      <c r="K126" s="100">
        <v>0</v>
      </c>
      <c r="L126" s="204">
        <v>17750</v>
      </c>
    </row>
    <row r="127" spans="1:12" s="2" customFormat="1" ht="15" customHeight="1" x14ac:dyDescent="0.2">
      <c r="A127" s="210">
        <v>44627</v>
      </c>
      <c r="B127" s="211" t="s">
        <v>294</v>
      </c>
      <c r="C127" s="212" t="s">
        <v>295</v>
      </c>
      <c r="D127" s="212" t="s">
        <v>296</v>
      </c>
      <c r="E127" s="202"/>
      <c r="F127" s="237"/>
      <c r="G127" s="237"/>
      <c r="H127" s="212" t="s">
        <v>297</v>
      </c>
      <c r="I127" s="81">
        <v>1</v>
      </c>
      <c r="J127" s="238">
        <v>0</v>
      </c>
      <c r="K127" s="239">
        <v>0</v>
      </c>
      <c r="L127" s="165">
        <v>10000</v>
      </c>
    </row>
    <row r="128" spans="1:12" s="2" customFormat="1" ht="15" customHeight="1" x14ac:dyDescent="0.2">
      <c r="A128" s="166">
        <v>44628</v>
      </c>
      <c r="B128" s="71" t="s">
        <v>321</v>
      </c>
      <c r="C128" s="72" t="s">
        <v>322</v>
      </c>
      <c r="D128" s="72" t="s">
        <v>323</v>
      </c>
      <c r="E128" s="202"/>
      <c r="F128" s="203"/>
      <c r="G128" s="203"/>
      <c r="H128" s="212" t="s">
        <v>324</v>
      </c>
      <c r="I128" s="83">
        <v>1</v>
      </c>
      <c r="J128" s="208">
        <v>0</v>
      </c>
      <c r="K128" s="100">
        <v>0</v>
      </c>
      <c r="L128" s="165">
        <v>15000</v>
      </c>
    </row>
    <row r="129" spans="1:12" s="2" customFormat="1" ht="15" customHeight="1" x14ac:dyDescent="0.2">
      <c r="A129" s="164">
        <v>44628</v>
      </c>
      <c r="B129" s="78" t="s">
        <v>328</v>
      </c>
      <c r="C129" s="73" t="s">
        <v>329</v>
      </c>
      <c r="D129" s="73" t="s">
        <v>330</v>
      </c>
      <c r="E129" s="73"/>
      <c r="F129" s="202"/>
      <c r="G129" s="73"/>
      <c r="H129" s="73" t="s">
        <v>331</v>
      </c>
      <c r="I129" s="81">
        <v>1</v>
      </c>
      <c r="J129" s="240">
        <v>0</v>
      </c>
      <c r="K129" s="118">
        <v>0</v>
      </c>
      <c r="L129" s="165">
        <v>50573</v>
      </c>
    </row>
    <row r="130" spans="1:12" s="2" customFormat="1" ht="15" customHeight="1" x14ac:dyDescent="0.2">
      <c r="A130" s="166">
        <v>44628</v>
      </c>
      <c r="B130" s="71" t="s">
        <v>334</v>
      </c>
      <c r="C130" s="72" t="s">
        <v>335</v>
      </c>
      <c r="D130" s="72" t="s">
        <v>59</v>
      </c>
      <c r="E130" s="202"/>
      <c r="F130" s="203"/>
      <c r="G130" s="203"/>
      <c r="H130" s="212" t="s">
        <v>336</v>
      </c>
      <c r="I130" s="83">
        <v>1</v>
      </c>
      <c r="J130" s="208">
        <v>0</v>
      </c>
      <c r="K130" s="100">
        <v>0</v>
      </c>
      <c r="L130" s="204">
        <v>30861</v>
      </c>
    </row>
    <row r="131" spans="1:12" s="2" customFormat="1" ht="15" customHeight="1" x14ac:dyDescent="0.2">
      <c r="A131" s="166">
        <v>44628</v>
      </c>
      <c r="B131" s="71" t="s">
        <v>337</v>
      </c>
      <c r="C131" s="72" t="s">
        <v>338</v>
      </c>
      <c r="D131" s="72" t="s">
        <v>342</v>
      </c>
      <c r="E131" s="202"/>
      <c r="F131" s="203"/>
      <c r="G131" s="203"/>
      <c r="H131" s="212" t="s">
        <v>339</v>
      </c>
      <c r="I131" s="83">
        <v>1</v>
      </c>
      <c r="J131" s="208">
        <v>0</v>
      </c>
      <c r="K131" s="100">
        <v>0</v>
      </c>
      <c r="L131" s="204">
        <v>0</v>
      </c>
    </row>
    <row r="132" spans="1:12" s="2" customFormat="1" ht="15" customHeight="1" x14ac:dyDescent="0.2">
      <c r="A132" s="166">
        <v>44628</v>
      </c>
      <c r="B132" s="71" t="s">
        <v>340</v>
      </c>
      <c r="C132" s="72" t="s">
        <v>341</v>
      </c>
      <c r="D132" s="72" t="s">
        <v>342</v>
      </c>
      <c r="E132" s="202"/>
      <c r="F132" s="203"/>
      <c r="G132" s="203"/>
      <c r="H132" s="212" t="s">
        <v>339</v>
      </c>
      <c r="I132" s="83">
        <v>1</v>
      </c>
      <c r="J132" s="208">
        <v>0</v>
      </c>
      <c r="K132" s="100">
        <v>0</v>
      </c>
      <c r="L132" s="204">
        <v>0</v>
      </c>
    </row>
    <row r="133" spans="1:12" s="2" customFormat="1" ht="15" customHeight="1" x14ac:dyDescent="0.2">
      <c r="A133" s="166">
        <v>44628</v>
      </c>
      <c r="B133" s="71" t="s">
        <v>343</v>
      </c>
      <c r="C133" s="72" t="s">
        <v>344</v>
      </c>
      <c r="D133" s="72" t="s">
        <v>346</v>
      </c>
      <c r="E133" s="202"/>
      <c r="F133" s="203"/>
      <c r="G133" s="203"/>
      <c r="H133" s="212" t="s">
        <v>345</v>
      </c>
      <c r="I133" s="83">
        <v>1</v>
      </c>
      <c r="J133" s="208">
        <v>0</v>
      </c>
      <c r="K133" s="100">
        <v>0</v>
      </c>
      <c r="L133" s="204">
        <v>13510</v>
      </c>
    </row>
    <row r="134" spans="1:12" s="2" customFormat="1" ht="15" customHeight="1" x14ac:dyDescent="0.2">
      <c r="A134" s="166">
        <v>44628</v>
      </c>
      <c r="B134" s="71" t="s">
        <v>359</v>
      </c>
      <c r="C134" s="72" t="s">
        <v>360</v>
      </c>
      <c r="D134" s="72" t="s">
        <v>228</v>
      </c>
      <c r="E134" s="202"/>
      <c r="F134" s="203"/>
      <c r="G134" s="203"/>
      <c r="H134" s="212" t="s">
        <v>361</v>
      </c>
      <c r="I134" s="83">
        <v>1</v>
      </c>
      <c r="J134" s="208">
        <v>0</v>
      </c>
      <c r="K134" s="100">
        <v>0</v>
      </c>
      <c r="L134" s="204">
        <v>99856</v>
      </c>
    </row>
    <row r="135" spans="1:12" s="2" customFormat="1" ht="15" customHeight="1" x14ac:dyDescent="0.2">
      <c r="A135" s="166">
        <v>44628</v>
      </c>
      <c r="B135" s="71" t="s">
        <v>362</v>
      </c>
      <c r="C135" s="72" t="s">
        <v>363</v>
      </c>
      <c r="D135" s="72" t="s">
        <v>228</v>
      </c>
      <c r="E135" s="202"/>
      <c r="F135" s="203"/>
      <c r="G135" s="203"/>
      <c r="H135" s="212" t="s">
        <v>361</v>
      </c>
      <c r="I135" s="83">
        <v>1</v>
      </c>
      <c r="J135" s="208">
        <v>0</v>
      </c>
      <c r="K135" s="100">
        <v>0</v>
      </c>
      <c r="L135" s="204">
        <v>127025</v>
      </c>
    </row>
    <row r="136" spans="1:12" s="2" customFormat="1" ht="15" customHeight="1" x14ac:dyDescent="0.2">
      <c r="A136" s="166">
        <v>44628</v>
      </c>
      <c r="B136" s="71" t="s">
        <v>364</v>
      </c>
      <c r="C136" s="72" t="s">
        <v>365</v>
      </c>
      <c r="D136" s="72" t="s">
        <v>366</v>
      </c>
      <c r="E136" s="202"/>
      <c r="F136" s="203"/>
      <c r="G136" s="203"/>
      <c r="H136" s="212" t="s">
        <v>361</v>
      </c>
      <c r="I136" s="83">
        <v>1</v>
      </c>
      <c r="J136" s="208">
        <v>0</v>
      </c>
      <c r="K136" s="100">
        <v>0</v>
      </c>
      <c r="L136" s="204">
        <v>452254</v>
      </c>
    </row>
    <row r="137" spans="1:12" s="2" customFormat="1" ht="15" customHeight="1" x14ac:dyDescent="0.2">
      <c r="A137" s="166">
        <v>44629</v>
      </c>
      <c r="B137" s="71" t="s">
        <v>347</v>
      </c>
      <c r="C137" s="72" t="s">
        <v>348</v>
      </c>
      <c r="D137" s="72" t="s">
        <v>59</v>
      </c>
      <c r="E137" s="202"/>
      <c r="F137" s="203"/>
      <c r="G137" s="203"/>
      <c r="H137" s="212" t="s">
        <v>130</v>
      </c>
      <c r="I137" s="83">
        <v>1</v>
      </c>
      <c r="J137" s="208">
        <v>0</v>
      </c>
      <c r="K137" s="100">
        <v>0</v>
      </c>
      <c r="L137" s="204">
        <v>6500</v>
      </c>
    </row>
    <row r="138" spans="1:12" s="2" customFormat="1" ht="15" customHeight="1" x14ac:dyDescent="0.2">
      <c r="A138" s="166">
        <v>44629</v>
      </c>
      <c r="B138" s="71" t="s">
        <v>351</v>
      </c>
      <c r="C138" s="72" t="s">
        <v>352</v>
      </c>
      <c r="D138" s="72" t="s">
        <v>353</v>
      </c>
      <c r="E138" s="202"/>
      <c r="F138" s="203"/>
      <c r="G138" s="203"/>
      <c r="H138" s="212" t="s">
        <v>354</v>
      </c>
      <c r="I138" s="83">
        <v>1</v>
      </c>
      <c r="J138" s="208">
        <v>0</v>
      </c>
      <c r="K138" s="100">
        <v>0</v>
      </c>
      <c r="L138" s="204">
        <v>2800</v>
      </c>
    </row>
    <row r="139" spans="1:12" s="2" customFormat="1" ht="15" customHeight="1" x14ac:dyDescent="0.2">
      <c r="A139" s="166">
        <v>44629</v>
      </c>
      <c r="B139" s="71" t="s">
        <v>355</v>
      </c>
      <c r="C139" s="72" t="s">
        <v>356</v>
      </c>
      <c r="D139" s="72" t="s">
        <v>125</v>
      </c>
      <c r="E139" s="202"/>
      <c r="F139" s="203"/>
      <c r="G139" s="203"/>
      <c r="H139" s="212" t="s">
        <v>354</v>
      </c>
      <c r="I139" s="83">
        <v>1</v>
      </c>
      <c r="J139" s="208">
        <v>0</v>
      </c>
      <c r="K139" s="100">
        <v>0</v>
      </c>
      <c r="L139" s="204">
        <v>9600</v>
      </c>
    </row>
    <row r="140" spans="1:12" s="2" customFormat="1" ht="15" customHeight="1" x14ac:dyDescent="0.2">
      <c r="A140" s="166">
        <v>44629</v>
      </c>
      <c r="B140" s="71" t="s">
        <v>357</v>
      </c>
      <c r="C140" s="72" t="s">
        <v>358</v>
      </c>
      <c r="D140" s="72"/>
      <c r="E140" s="202"/>
      <c r="F140" s="203"/>
      <c r="G140" s="203"/>
      <c r="H140" s="212" t="s">
        <v>354</v>
      </c>
      <c r="I140" s="83">
        <v>1</v>
      </c>
      <c r="J140" s="208">
        <v>0</v>
      </c>
      <c r="K140" s="100">
        <v>0</v>
      </c>
      <c r="L140" s="204">
        <v>3900</v>
      </c>
    </row>
    <row r="141" spans="1:12" s="2" customFormat="1" ht="15" customHeight="1" x14ac:dyDescent="0.2">
      <c r="A141" s="166">
        <v>44631</v>
      </c>
      <c r="B141" s="71" t="s">
        <v>449</v>
      </c>
      <c r="C141" s="72" t="s">
        <v>450</v>
      </c>
      <c r="D141" s="72"/>
      <c r="E141" s="202"/>
      <c r="F141" s="203"/>
      <c r="G141" s="203"/>
      <c r="H141" s="212" t="s">
        <v>451</v>
      </c>
      <c r="I141" s="83">
        <v>1</v>
      </c>
      <c r="J141" s="208">
        <v>0</v>
      </c>
      <c r="K141" s="100">
        <v>0</v>
      </c>
      <c r="L141" s="204">
        <v>31827</v>
      </c>
    </row>
    <row r="142" spans="1:12" s="2" customFormat="1" ht="15" customHeight="1" x14ac:dyDescent="0.2">
      <c r="A142" s="166">
        <v>44631</v>
      </c>
      <c r="B142" s="71" t="s">
        <v>452</v>
      </c>
      <c r="C142" s="72" t="s">
        <v>453</v>
      </c>
      <c r="D142" s="72" t="s">
        <v>454</v>
      </c>
      <c r="E142" s="202"/>
      <c r="F142" s="203"/>
      <c r="G142" s="203"/>
      <c r="H142" s="212" t="s">
        <v>455</v>
      </c>
      <c r="I142" s="83">
        <v>1</v>
      </c>
      <c r="J142" s="208">
        <v>0</v>
      </c>
      <c r="K142" s="100">
        <v>0</v>
      </c>
      <c r="L142" s="204">
        <v>8000</v>
      </c>
    </row>
    <row r="143" spans="1:12" s="2" customFormat="1" ht="15" customHeight="1" x14ac:dyDescent="0.2">
      <c r="A143" s="166">
        <v>44634</v>
      </c>
      <c r="B143" s="71" t="s">
        <v>445</v>
      </c>
      <c r="C143" s="72" t="s">
        <v>446</v>
      </c>
      <c r="D143" s="72" t="s">
        <v>447</v>
      </c>
      <c r="E143" s="202"/>
      <c r="F143" s="203"/>
      <c r="G143" s="203"/>
      <c r="H143" s="212" t="s">
        <v>448</v>
      </c>
      <c r="I143" s="83">
        <v>1</v>
      </c>
      <c r="J143" s="208">
        <v>0</v>
      </c>
      <c r="K143" s="100">
        <v>0</v>
      </c>
      <c r="L143" s="204">
        <v>100000</v>
      </c>
    </row>
    <row r="144" spans="1:12" s="2" customFormat="1" ht="15" customHeight="1" x14ac:dyDescent="0.2">
      <c r="A144" s="166">
        <v>44634</v>
      </c>
      <c r="B144" s="71" t="s">
        <v>499</v>
      </c>
      <c r="C144" s="72" t="s">
        <v>496</v>
      </c>
      <c r="D144" s="72" t="s">
        <v>497</v>
      </c>
      <c r="E144" s="202"/>
      <c r="F144" s="203"/>
      <c r="G144" s="203"/>
      <c r="H144" s="212" t="s">
        <v>498</v>
      </c>
      <c r="I144" s="83">
        <v>1</v>
      </c>
      <c r="J144" s="208">
        <v>0</v>
      </c>
      <c r="K144" s="100">
        <v>0</v>
      </c>
      <c r="L144" s="204">
        <v>10000</v>
      </c>
    </row>
    <row r="145" spans="1:12" s="2" customFormat="1" ht="15" customHeight="1" x14ac:dyDescent="0.2">
      <c r="A145" s="166">
        <v>44634</v>
      </c>
      <c r="B145" s="71" t="s">
        <v>500</v>
      </c>
      <c r="C145" s="72" t="s">
        <v>501</v>
      </c>
      <c r="D145" s="72" t="s">
        <v>147</v>
      </c>
      <c r="E145" s="202"/>
      <c r="F145" s="203"/>
      <c r="G145" s="203"/>
      <c r="H145" s="212" t="s">
        <v>502</v>
      </c>
      <c r="I145" s="83">
        <v>1</v>
      </c>
      <c r="J145" s="208">
        <v>0</v>
      </c>
      <c r="K145" s="100">
        <v>0</v>
      </c>
      <c r="L145" s="204">
        <v>215</v>
      </c>
    </row>
    <row r="146" spans="1:12" s="2" customFormat="1" ht="15" customHeight="1" x14ac:dyDescent="0.2">
      <c r="A146" s="210">
        <v>44635</v>
      </c>
      <c r="B146" s="211" t="s">
        <v>461</v>
      </c>
      <c r="C146" s="212" t="s">
        <v>462</v>
      </c>
      <c r="D146" s="212" t="s">
        <v>463</v>
      </c>
      <c r="E146" s="202"/>
      <c r="F146" s="237"/>
      <c r="G146" s="237"/>
      <c r="H146" s="212" t="s">
        <v>464</v>
      </c>
      <c r="I146" s="81">
        <v>1</v>
      </c>
      <c r="J146" s="238">
        <v>0</v>
      </c>
      <c r="K146" s="239">
        <v>0</v>
      </c>
      <c r="L146" s="165">
        <v>8200</v>
      </c>
    </row>
    <row r="147" spans="1:12" s="2" customFormat="1" ht="15" customHeight="1" x14ac:dyDescent="0.2">
      <c r="A147" s="166">
        <v>44635</v>
      </c>
      <c r="B147" s="71" t="s">
        <v>465</v>
      </c>
      <c r="C147" s="72" t="s">
        <v>466</v>
      </c>
      <c r="D147" s="72" t="s">
        <v>467</v>
      </c>
      <c r="E147" s="202"/>
      <c r="F147" s="203"/>
      <c r="G147" s="203"/>
      <c r="H147" s="212" t="s">
        <v>468</v>
      </c>
      <c r="I147" s="83">
        <v>1</v>
      </c>
      <c r="J147" s="208">
        <v>0</v>
      </c>
      <c r="K147" s="100">
        <v>0</v>
      </c>
      <c r="L147" s="204">
        <v>9008</v>
      </c>
    </row>
    <row r="148" spans="1:12" s="2" customFormat="1" ht="15" customHeight="1" x14ac:dyDescent="0.2">
      <c r="A148" s="166">
        <v>44635</v>
      </c>
      <c r="B148" s="71" t="s">
        <v>469</v>
      </c>
      <c r="C148" s="72" t="s">
        <v>470</v>
      </c>
      <c r="D148" s="72" t="s">
        <v>471</v>
      </c>
      <c r="E148" s="202"/>
      <c r="F148" s="203"/>
      <c r="G148" s="203"/>
      <c r="H148" s="212" t="s">
        <v>472</v>
      </c>
      <c r="I148" s="83">
        <v>1</v>
      </c>
      <c r="J148" s="208">
        <v>0</v>
      </c>
      <c r="K148" s="100">
        <v>0</v>
      </c>
      <c r="L148" s="204">
        <v>6800</v>
      </c>
    </row>
    <row r="149" spans="1:12" s="2" customFormat="1" ht="15" customHeight="1" x14ac:dyDescent="0.2">
      <c r="A149" s="166">
        <v>44635</v>
      </c>
      <c r="B149" s="71" t="s">
        <v>473</v>
      </c>
      <c r="C149" s="72" t="s">
        <v>474</v>
      </c>
      <c r="D149" s="72" t="s">
        <v>129</v>
      </c>
      <c r="E149" s="202"/>
      <c r="F149" s="203"/>
      <c r="G149" s="203"/>
      <c r="H149" s="212" t="s">
        <v>475</v>
      </c>
      <c r="I149" s="83">
        <v>1</v>
      </c>
      <c r="J149" s="208">
        <v>0</v>
      </c>
      <c r="K149" s="100">
        <v>0</v>
      </c>
      <c r="L149" s="204">
        <v>7000</v>
      </c>
    </row>
    <row r="150" spans="1:12" s="2" customFormat="1" ht="15" customHeight="1" x14ac:dyDescent="0.2">
      <c r="A150" s="166">
        <v>44636</v>
      </c>
      <c r="B150" s="71" t="s">
        <v>532</v>
      </c>
      <c r="C150" s="72" t="s">
        <v>533</v>
      </c>
      <c r="D150" s="72" t="s">
        <v>534</v>
      </c>
      <c r="E150" s="202"/>
      <c r="F150" s="203"/>
      <c r="G150" s="203"/>
      <c r="H150" s="212" t="s">
        <v>535</v>
      </c>
      <c r="I150" s="83">
        <v>1</v>
      </c>
      <c r="J150" s="208">
        <v>0</v>
      </c>
      <c r="K150" s="100">
        <v>0</v>
      </c>
      <c r="L150" s="204">
        <v>85000</v>
      </c>
    </row>
    <row r="151" spans="1:12" s="2" customFormat="1" ht="15" customHeight="1" x14ac:dyDescent="0.2">
      <c r="A151" s="166">
        <v>44636</v>
      </c>
      <c r="B151" s="71" t="s">
        <v>536</v>
      </c>
      <c r="C151" s="72" t="s">
        <v>537</v>
      </c>
      <c r="D151" s="72" t="s">
        <v>342</v>
      </c>
      <c r="E151" s="202"/>
      <c r="F151" s="203"/>
      <c r="G151" s="203"/>
      <c r="H151" s="212" t="s">
        <v>339</v>
      </c>
      <c r="I151" s="83">
        <v>1</v>
      </c>
      <c r="J151" s="208">
        <v>0</v>
      </c>
      <c r="K151" s="100">
        <v>0</v>
      </c>
      <c r="L151" s="204">
        <v>0</v>
      </c>
    </row>
    <row r="152" spans="1:12" s="2" customFormat="1" ht="15" customHeight="1" x14ac:dyDescent="0.2">
      <c r="A152" s="166">
        <v>44637</v>
      </c>
      <c r="B152" s="71" t="s">
        <v>603</v>
      </c>
      <c r="C152" s="72" t="s">
        <v>604</v>
      </c>
      <c r="D152" s="72" t="s">
        <v>605</v>
      </c>
      <c r="E152" s="202"/>
      <c r="F152" s="203"/>
      <c r="G152" s="203"/>
      <c r="H152" s="212" t="s">
        <v>606</v>
      </c>
      <c r="I152" s="83">
        <v>1</v>
      </c>
      <c r="J152" s="208">
        <v>0</v>
      </c>
      <c r="K152" s="100">
        <v>0</v>
      </c>
      <c r="L152" s="204">
        <v>500</v>
      </c>
    </row>
    <row r="153" spans="1:12" s="2" customFormat="1" ht="15" customHeight="1" x14ac:dyDescent="0.2">
      <c r="A153" s="166">
        <v>44638</v>
      </c>
      <c r="B153" s="71" t="s">
        <v>563</v>
      </c>
      <c r="C153" s="72" t="s">
        <v>564</v>
      </c>
      <c r="D153" s="72" t="s">
        <v>228</v>
      </c>
      <c r="E153" s="202"/>
      <c r="F153" s="203"/>
      <c r="G153" s="203"/>
      <c r="H153" s="212" t="s">
        <v>565</v>
      </c>
      <c r="I153" s="83">
        <v>1</v>
      </c>
      <c r="J153" s="208">
        <v>0</v>
      </c>
      <c r="K153" s="100">
        <v>480</v>
      </c>
      <c r="L153" s="204">
        <v>28842</v>
      </c>
    </row>
    <row r="154" spans="1:12" s="2" customFormat="1" ht="15" customHeight="1" x14ac:dyDescent="0.2">
      <c r="A154" s="166">
        <v>44638</v>
      </c>
      <c r="B154" s="71" t="s">
        <v>566</v>
      </c>
      <c r="C154" s="72" t="s">
        <v>567</v>
      </c>
      <c r="D154" s="72"/>
      <c r="E154" s="202"/>
      <c r="F154" s="203"/>
      <c r="G154" s="203"/>
      <c r="H154" s="212" t="s">
        <v>568</v>
      </c>
      <c r="I154" s="83">
        <v>1</v>
      </c>
      <c r="J154" s="208">
        <v>0</v>
      </c>
      <c r="K154" s="100">
        <v>0</v>
      </c>
      <c r="L154" s="204">
        <v>60728</v>
      </c>
    </row>
    <row r="155" spans="1:12" s="2" customFormat="1" ht="15" customHeight="1" x14ac:dyDescent="0.2">
      <c r="A155" s="166">
        <v>44638</v>
      </c>
      <c r="B155" s="71" t="s">
        <v>569</v>
      </c>
      <c r="C155" s="72" t="s">
        <v>570</v>
      </c>
      <c r="D155" s="72" t="s">
        <v>571</v>
      </c>
      <c r="E155" s="202"/>
      <c r="F155" s="203"/>
      <c r="G155" s="203"/>
      <c r="H155" s="212" t="s">
        <v>134</v>
      </c>
      <c r="I155" s="83">
        <v>1</v>
      </c>
      <c r="J155" s="208">
        <v>0</v>
      </c>
      <c r="K155" s="100">
        <v>0</v>
      </c>
      <c r="L155" s="204">
        <v>8000</v>
      </c>
    </row>
    <row r="156" spans="1:12" s="2" customFormat="1" ht="15" customHeight="1" x14ac:dyDescent="0.2">
      <c r="A156" s="166">
        <v>44641</v>
      </c>
      <c r="B156" s="71" t="s">
        <v>654</v>
      </c>
      <c r="C156" s="72" t="s">
        <v>655</v>
      </c>
      <c r="D156" s="72" t="s">
        <v>403</v>
      </c>
      <c r="E156" s="202"/>
      <c r="F156" s="203"/>
      <c r="G156" s="203"/>
      <c r="H156" s="212" t="s">
        <v>418</v>
      </c>
      <c r="I156" s="83">
        <v>1</v>
      </c>
      <c r="J156" s="208">
        <v>0</v>
      </c>
      <c r="K156" s="100">
        <v>0</v>
      </c>
      <c r="L156" s="204">
        <v>0</v>
      </c>
    </row>
    <row r="157" spans="1:12" s="2" customFormat="1" ht="15" customHeight="1" x14ac:dyDescent="0.2">
      <c r="A157" s="166">
        <v>44641</v>
      </c>
      <c r="B157" s="71" t="s">
        <v>656</v>
      </c>
      <c r="C157" s="72" t="s">
        <v>657</v>
      </c>
      <c r="D157" s="72"/>
      <c r="E157" s="202"/>
      <c r="F157" s="203"/>
      <c r="G157" s="203"/>
      <c r="H157" s="212" t="s">
        <v>658</v>
      </c>
      <c r="I157" s="83">
        <v>1</v>
      </c>
      <c r="J157" s="208">
        <v>0</v>
      </c>
      <c r="K157" s="100">
        <v>0</v>
      </c>
      <c r="L157" s="204">
        <v>10000</v>
      </c>
    </row>
    <row r="158" spans="1:12" s="2" customFormat="1" ht="15" customHeight="1" x14ac:dyDescent="0.2">
      <c r="A158" s="166">
        <v>44641</v>
      </c>
      <c r="B158" s="71" t="s">
        <v>659</v>
      </c>
      <c r="C158" s="72" t="s">
        <v>660</v>
      </c>
      <c r="D158" s="72" t="s">
        <v>661</v>
      </c>
      <c r="E158" s="202"/>
      <c r="F158" s="203"/>
      <c r="G158" s="203"/>
      <c r="H158" s="212" t="s">
        <v>662</v>
      </c>
      <c r="I158" s="83">
        <v>1</v>
      </c>
      <c r="J158" s="208">
        <v>0</v>
      </c>
      <c r="K158" s="100">
        <v>0</v>
      </c>
      <c r="L158" s="204">
        <v>10272</v>
      </c>
    </row>
    <row r="159" spans="1:12" s="2" customFormat="1" ht="15" customHeight="1" x14ac:dyDescent="0.2">
      <c r="A159" s="166">
        <v>44641</v>
      </c>
      <c r="B159" s="71" t="s">
        <v>667</v>
      </c>
      <c r="C159" s="72" t="s">
        <v>668</v>
      </c>
      <c r="D159" s="72" t="s">
        <v>669</v>
      </c>
      <c r="E159" s="202"/>
      <c r="F159" s="203"/>
      <c r="G159" s="203"/>
      <c r="H159" s="212" t="s">
        <v>670</v>
      </c>
      <c r="I159" s="83">
        <v>1</v>
      </c>
      <c r="J159" s="208">
        <v>0</v>
      </c>
      <c r="K159" s="100">
        <v>0</v>
      </c>
      <c r="L159" s="204">
        <v>0</v>
      </c>
    </row>
    <row r="160" spans="1:12" s="2" customFormat="1" ht="15" customHeight="1" x14ac:dyDescent="0.2">
      <c r="A160" s="166">
        <v>44641</v>
      </c>
      <c r="B160" s="71" t="s">
        <v>671</v>
      </c>
      <c r="C160" s="72" t="s">
        <v>672</v>
      </c>
      <c r="D160" s="72"/>
      <c r="E160" s="202"/>
      <c r="F160" s="203"/>
      <c r="G160" s="203"/>
      <c r="H160" s="212" t="s">
        <v>130</v>
      </c>
      <c r="I160" s="83">
        <v>1</v>
      </c>
      <c r="J160" s="208">
        <v>0</v>
      </c>
      <c r="K160" s="100">
        <v>0</v>
      </c>
      <c r="L160" s="204">
        <v>1800</v>
      </c>
    </row>
    <row r="161" spans="1:12" s="2" customFormat="1" ht="15" customHeight="1" x14ac:dyDescent="0.2">
      <c r="A161" s="166">
        <v>44642</v>
      </c>
      <c r="B161" s="71" t="s">
        <v>635</v>
      </c>
      <c r="C161" s="72" t="s">
        <v>636</v>
      </c>
      <c r="D161" s="72" t="s">
        <v>637</v>
      </c>
      <c r="E161" s="202"/>
      <c r="F161" s="203"/>
      <c r="G161" s="203"/>
      <c r="H161" s="212" t="s">
        <v>638</v>
      </c>
      <c r="I161" s="83">
        <v>1</v>
      </c>
      <c r="J161" s="208">
        <v>0</v>
      </c>
      <c r="K161" s="100">
        <v>0</v>
      </c>
      <c r="L161" s="204">
        <v>4500</v>
      </c>
    </row>
    <row r="162" spans="1:12" s="2" customFormat="1" ht="15" customHeight="1" x14ac:dyDescent="0.2">
      <c r="A162" s="166">
        <v>44642</v>
      </c>
      <c r="B162" s="71" t="s">
        <v>639</v>
      </c>
      <c r="C162" s="72" t="s">
        <v>640</v>
      </c>
      <c r="D162" s="72" t="s">
        <v>641</v>
      </c>
      <c r="E162" s="202"/>
      <c r="F162" s="203"/>
      <c r="G162" s="203"/>
      <c r="H162" s="212" t="s">
        <v>642</v>
      </c>
      <c r="I162" s="83">
        <v>1</v>
      </c>
      <c r="J162" s="208">
        <v>0</v>
      </c>
      <c r="K162" s="100">
        <v>0</v>
      </c>
      <c r="L162" s="204">
        <v>9900</v>
      </c>
    </row>
    <row r="163" spans="1:12" s="2" customFormat="1" ht="15" customHeight="1" x14ac:dyDescent="0.2">
      <c r="A163" s="166">
        <v>44642</v>
      </c>
      <c r="B163" s="71" t="s">
        <v>643</v>
      </c>
      <c r="C163" s="72" t="s">
        <v>644</v>
      </c>
      <c r="D163" s="72" t="s">
        <v>296</v>
      </c>
      <c r="E163" s="202"/>
      <c r="F163" s="203"/>
      <c r="G163" s="203"/>
      <c r="H163" s="212" t="s">
        <v>472</v>
      </c>
      <c r="I163" s="83">
        <v>1</v>
      </c>
      <c r="J163" s="208">
        <v>0</v>
      </c>
      <c r="K163" s="100">
        <v>0</v>
      </c>
      <c r="L163" s="204">
        <v>7730</v>
      </c>
    </row>
    <row r="164" spans="1:12" s="2" customFormat="1" ht="15" customHeight="1" x14ac:dyDescent="0.2">
      <c r="A164" s="166">
        <v>44642</v>
      </c>
      <c r="B164" s="71" t="s">
        <v>645</v>
      </c>
      <c r="C164" s="72" t="s">
        <v>646</v>
      </c>
      <c r="D164" s="72" t="s">
        <v>647</v>
      </c>
      <c r="E164" s="202"/>
      <c r="F164" s="203"/>
      <c r="G164" s="203"/>
      <c r="H164" s="212" t="s">
        <v>648</v>
      </c>
      <c r="I164" s="83">
        <v>1</v>
      </c>
      <c r="J164" s="208">
        <v>0</v>
      </c>
      <c r="K164" s="100">
        <v>0</v>
      </c>
      <c r="L164" s="204">
        <v>12000</v>
      </c>
    </row>
    <row r="165" spans="1:12" s="2" customFormat="1" ht="15" customHeight="1" x14ac:dyDescent="0.2">
      <c r="A165" s="166">
        <v>44643</v>
      </c>
      <c r="B165" s="71" t="s">
        <v>684</v>
      </c>
      <c r="C165" s="72" t="s">
        <v>685</v>
      </c>
      <c r="D165" s="72" t="s">
        <v>686</v>
      </c>
      <c r="E165" s="202"/>
      <c r="F165" s="203"/>
      <c r="G165" s="203"/>
      <c r="H165" s="212" t="s">
        <v>687</v>
      </c>
      <c r="I165" s="83">
        <v>1</v>
      </c>
      <c r="J165" s="208">
        <v>0</v>
      </c>
      <c r="K165" s="100">
        <v>0</v>
      </c>
      <c r="L165" s="204">
        <v>7500</v>
      </c>
    </row>
    <row r="166" spans="1:12" s="2" customFormat="1" ht="15" customHeight="1" x14ac:dyDescent="0.2">
      <c r="A166" s="166">
        <v>44643</v>
      </c>
      <c r="B166" s="71" t="s">
        <v>688</v>
      </c>
      <c r="C166" s="72" t="s">
        <v>689</v>
      </c>
      <c r="D166" s="72" t="s">
        <v>690</v>
      </c>
      <c r="E166" s="202"/>
      <c r="F166" s="203"/>
      <c r="G166" s="203"/>
      <c r="H166" s="212" t="s">
        <v>691</v>
      </c>
      <c r="I166" s="83">
        <v>1</v>
      </c>
      <c r="J166" s="208">
        <v>0</v>
      </c>
      <c r="K166" s="100">
        <v>0</v>
      </c>
      <c r="L166" s="204">
        <v>15000</v>
      </c>
    </row>
    <row r="167" spans="1:12" s="2" customFormat="1" ht="15" customHeight="1" x14ac:dyDescent="0.2">
      <c r="A167" s="166">
        <v>44643</v>
      </c>
      <c r="B167" s="71" t="s">
        <v>694</v>
      </c>
      <c r="C167" s="72" t="s">
        <v>695</v>
      </c>
      <c r="D167" s="72" t="s">
        <v>330</v>
      </c>
      <c r="E167" s="202"/>
      <c r="F167" s="203"/>
      <c r="G167" s="203"/>
      <c r="H167" s="212" t="s">
        <v>130</v>
      </c>
      <c r="I167" s="83">
        <v>1</v>
      </c>
      <c r="J167" s="208">
        <v>0</v>
      </c>
      <c r="K167" s="100">
        <v>0</v>
      </c>
      <c r="L167" s="204">
        <v>12000</v>
      </c>
    </row>
    <row r="168" spans="1:12" s="2" customFormat="1" ht="15" customHeight="1" x14ac:dyDescent="0.2">
      <c r="A168" s="166">
        <v>44644</v>
      </c>
      <c r="B168" s="71" t="s">
        <v>673</v>
      </c>
      <c r="C168" s="72" t="s">
        <v>674</v>
      </c>
      <c r="D168" s="72"/>
      <c r="E168" s="202"/>
      <c r="F168" s="203"/>
      <c r="G168" s="203"/>
      <c r="H168" s="212" t="s">
        <v>675</v>
      </c>
      <c r="I168" s="83">
        <v>1</v>
      </c>
      <c r="J168" s="208">
        <v>0</v>
      </c>
      <c r="K168" s="100">
        <v>0</v>
      </c>
      <c r="L168" s="204">
        <v>40000</v>
      </c>
    </row>
    <row r="169" spans="1:12" s="2" customFormat="1" ht="15" customHeight="1" x14ac:dyDescent="0.2">
      <c r="A169" s="166">
        <v>44644</v>
      </c>
      <c r="B169" s="71" t="s">
        <v>679</v>
      </c>
      <c r="C169" s="72" t="s">
        <v>680</v>
      </c>
      <c r="D169" s="72"/>
      <c r="E169" s="202"/>
      <c r="F169" s="203"/>
      <c r="G169" s="203"/>
      <c r="H169" s="212" t="s">
        <v>472</v>
      </c>
      <c r="I169" s="83">
        <v>1</v>
      </c>
      <c r="J169" s="208">
        <v>0</v>
      </c>
      <c r="K169" s="100">
        <v>0</v>
      </c>
      <c r="L169" s="204">
        <v>7125</v>
      </c>
    </row>
    <row r="170" spans="1:12" s="2" customFormat="1" ht="15" customHeight="1" x14ac:dyDescent="0.2">
      <c r="A170" s="166">
        <v>44644</v>
      </c>
      <c r="B170" s="71" t="s">
        <v>692</v>
      </c>
      <c r="C170" s="72" t="s">
        <v>693</v>
      </c>
      <c r="D170" s="72" t="s">
        <v>125</v>
      </c>
      <c r="E170" s="202"/>
      <c r="F170" s="203"/>
      <c r="G170" s="203"/>
      <c r="H170" s="212" t="s">
        <v>648</v>
      </c>
      <c r="I170" s="83">
        <v>1</v>
      </c>
      <c r="J170" s="208">
        <v>0</v>
      </c>
      <c r="K170" s="100">
        <v>0</v>
      </c>
      <c r="L170" s="204">
        <v>70000</v>
      </c>
    </row>
    <row r="171" spans="1:12" s="2" customFormat="1" ht="15" customHeight="1" x14ac:dyDescent="0.2">
      <c r="A171" s="166">
        <v>44645</v>
      </c>
      <c r="B171" s="71" t="s">
        <v>681</v>
      </c>
      <c r="C171" s="72" t="s">
        <v>682</v>
      </c>
      <c r="D171" s="72" t="s">
        <v>683</v>
      </c>
      <c r="E171" s="202"/>
      <c r="F171" s="203"/>
      <c r="G171" s="203"/>
      <c r="H171" s="212" t="s">
        <v>259</v>
      </c>
      <c r="I171" s="83">
        <v>1</v>
      </c>
      <c r="J171" s="208">
        <v>0</v>
      </c>
      <c r="K171" s="100">
        <v>0</v>
      </c>
      <c r="L171" s="204">
        <v>11996</v>
      </c>
    </row>
    <row r="172" spans="1:12" s="2" customFormat="1" ht="15" customHeight="1" x14ac:dyDescent="0.2">
      <c r="A172" s="166">
        <v>44645</v>
      </c>
      <c r="B172" s="71" t="s">
        <v>696</v>
      </c>
      <c r="C172" s="72" t="s">
        <v>697</v>
      </c>
      <c r="D172" s="72" t="s">
        <v>698</v>
      </c>
      <c r="E172" s="202"/>
      <c r="F172" s="203"/>
      <c r="G172" s="203"/>
      <c r="H172" s="212" t="s">
        <v>130</v>
      </c>
      <c r="I172" s="83">
        <v>1</v>
      </c>
      <c r="J172" s="208">
        <v>0</v>
      </c>
      <c r="K172" s="100">
        <v>0</v>
      </c>
      <c r="L172" s="204">
        <v>7000</v>
      </c>
    </row>
    <row r="173" spans="1:12" s="2" customFormat="1" ht="15" customHeight="1" x14ac:dyDescent="0.2">
      <c r="A173" s="166">
        <v>44645</v>
      </c>
      <c r="B173" s="71" t="s">
        <v>699</v>
      </c>
      <c r="C173" s="72" t="s">
        <v>700</v>
      </c>
      <c r="D173" s="72" t="s">
        <v>701</v>
      </c>
      <c r="E173" s="202"/>
      <c r="F173" s="203"/>
      <c r="G173" s="203"/>
      <c r="H173" s="212" t="s">
        <v>702</v>
      </c>
      <c r="I173" s="83">
        <v>1</v>
      </c>
      <c r="J173" s="208">
        <v>0</v>
      </c>
      <c r="K173" s="100">
        <v>0</v>
      </c>
      <c r="L173" s="204">
        <v>12000</v>
      </c>
    </row>
    <row r="174" spans="1:12" s="2" customFormat="1" ht="15" customHeight="1" x14ac:dyDescent="0.2">
      <c r="A174" s="166">
        <v>44648</v>
      </c>
      <c r="B174" s="71" t="s">
        <v>720</v>
      </c>
      <c r="C174" s="72" t="s">
        <v>721</v>
      </c>
      <c r="D174" s="72" t="s">
        <v>722</v>
      </c>
      <c r="E174" s="202"/>
      <c r="F174" s="203"/>
      <c r="G174" s="203"/>
      <c r="H174" s="212" t="s">
        <v>723</v>
      </c>
      <c r="I174" s="83">
        <v>1</v>
      </c>
      <c r="J174" s="208">
        <v>1632</v>
      </c>
      <c r="K174" s="100">
        <v>0</v>
      </c>
      <c r="L174" s="204">
        <v>130000</v>
      </c>
    </row>
    <row r="175" spans="1:12" s="2" customFormat="1" ht="15" customHeight="1" x14ac:dyDescent="0.2">
      <c r="A175" s="166">
        <v>44648</v>
      </c>
      <c r="B175" s="71" t="s">
        <v>744</v>
      </c>
      <c r="C175" s="72" t="s">
        <v>745</v>
      </c>
      <c r="D175" s="72"/>
      <c r="E175" s="202"/>
      <c r="F175" s="203"/>
      <c r="G175" s="203"/>
      <c r="H175" s="212" t="s">
        <v>746</v>
      </c>
      <c r="I175" s="83">
        <v>1</v>
      </c>
      <c r="J175" s="208">
        <v>0</v>
      </c>
      <c r="K175" s="100">
        <v>0</v>
      </c>
      <c r="L175" s="204">
        <v>4969</v>
      </c>
    </row>
    <row r="176" spans="1:12" s="2" customFormat="1" ht="15" customHeight="1" x14ac:dyDescent="0.2">
      <c r="A176" s="166">
        <v>44649</v>
      </c>
      <c r="B176" s="71" t="s">
        <v>791</v>
      </c>
      <c r="C176" s="72" t="s">
        <v>792</v>
      </c>
      <c r="D176" s="72" t="s">
        <v>793</v>
      </c>
      <c r="E176" s="202"/>
      <c r="F176" s="203"/>
      <c r="G176" s="203"/>
      <c r="H176" s="212" t="s">
        <v>794</v>
      </c>
      <c r="I176" s="83">
        <v>1</v>
      </c>
      <c r="J176" s="208">
        <v>0</v>
      </c>
      <c r="K176" s="100">
        <v>0</v>
      </c>
      <c r="L176" s="204">
        <v>25000</v>
      </c>
    </row>
    <row r="177" spans="1:12" s="2" customFormat="1" ht="15" customHeight="1" x14ac:dyDescent="0.2">
      <c r="A177" s="166">
        <v>44649</v>
      </c>
      <c r="B177" s="71" t="s">
        <v>795</v>
      </c>
      <c r="C177" s="72" t="s">
        <v>796</v>
      </c>
      <c r="D177" s="72" t="s">
        <v>797</v>
      </c>
      <c r="E177" s="202"/>
      <c r="F177" s="203"/>
      <c r="G177" s="203"/>
      <c r="H177" s="212" t="s">
        <v>798</v>
      </c>
      <c r="I177" s="83">
        <v>1</v>
      </c>
      <c r="J177" s="208">
        <v>0</v>
      </c>
      <c r="K177" s="100">
        <v>0</v>
      </c>
      <c r="L177" s="204">
        <v>360</v>
      </c>
    </row>
    <row r="178" spans="1:12" s="2" customFormat="1" ht="15" customHeight="1" x14ac:dyDescent="0.2">
      <c r="A178" s="166">
        <v>44649</v>
      </c>
      <c r="B178" s="71" t="s">
        <v>817</v>
      </c>
      <c r="C178" s="72" t="s">
        <v>818</v>
      </c>
      <c r="D178" s="72" t="s">
        <v>690</v>
      </c>
      <c r="E178" s="202"/>
      <c r="F178" s="203"/>
      <c r="G178" s="203"/>
      <c r="H178" s="212" t="s">
        <v>374</v>
      </c>
      <c r="I178" s="83">
        <v>1</v>
      </c>
      <c r="J178" s="208">
        <v>1700</v>
      </c>
      <c r="K178" s="100">
        <v>300</v>
      </c>
      <c r="L178" s="204">
        <v>130000</v>
      </c>
    </row>
    <row r="179" spans="1:12" s="2" customFormat="1" ht="15" customHeight="1" x14ac:dyDescent="0.2">
      <c r="A179" s="166">
        <v>44649</v>
      </c>
      <c r="B179" s="71" t="s">
        <v>819</v>
      </c>
      <c r="C179" s="72" t="s">
        <v>820</v>
      </c>
      <c r="D179" s="72" t="s">
        <v>821</v>
      </c>
      <c r="E179" s="202"/>
      <c r="F179" s="203"/>
      <c r="G179" s="203"/>
      <c r="H179" s="212" t="s">
        <v>822</v>
      </c>
      <c r="I179" s="83">
        <v>1</v>
      </c>
      <c r="J179" s="208">
        <v>0</v>
      </c>
      <c r="K179" s="100">
        <v>0</v>
      </c>
      <c r="L179" s="204">
        <v>67378</v>
      </c>
    </row>
    <row r="180" spans="1:12" s="2" customFormat="1" ht="15" customHeight="1" x14ac:dyDescent="0.2">
      <c r="A180" s="166">
        <v>44649</v>
      </c>
      <c r="B180" s="71" t="s">
        <v>823</v>
      </c>
      <c r="C180" s="72" t="s">
        <v>824</v>
      </c>
      <c r="D180" s="72"/>
      <c r="E180" s="202"/>
      <c r="F180" s="203"/>
      <c r="G180" s="203"/>
      <c r="H180" s="212" t="s">
        <v>822</v>
      </c>
      <c r="I180" s="83">
        <v>1</v>
      </c>
      <c r="J180" s="208">
        <v>0</v>
      </c>
      <c r="K180" s="100">
        <v>0</v>
      </c>
      <c r="L180" s="204">
        <v>85250</v>
      </c>
    </row>
    <row r="181" spans="1:12" s="2" customFormat="1" ht="15" customHeight="1" x14ac:dyDescent="0.2">
      <c r="A181" s="166">
        <v>44649</v>
      </c>
      <c r="B181" s="71" t="s">
        <v>825</v>
      </c>
      <c r="C181" s="72" t="s">
        <v>826</v>
      </c>
      <c r="D181" s="72" t="s">
        <v>827</v>
      </c>
      <c r="E181" s="202"/>
      <c r="F181" s="203"/>
      <c r="G181" s="203"/>
      <c r="H181" s="212" t="s">
        <v>828</v>
      </c>
      <c r="I181" s="83">
        <v>1</v>
      </c>
      <c r="J181" s="208">
        <v>0</v>
      </c>
      <c r="K181" s="100">
        <v>0</v>
      </c>
      <c r="L181" s="204">
        <v>10000</v>
      </c>
    </row>
    <row r="182" spans="1:12" s="2" customFormat="1" ht="15" customHeight="1" x14ac:dyDescent="0.2">
      <c r="A182" s="166">
        <v>44649</v>
      </c>
      <c r="B182" s="71" t="s">
        <v>829</v>
      </c>
      <c r="C182" s="72" t="s">
        <v>830</v>
      </c>
      <c r="D182" s="72" t="s">
        <v>831</v>
      </c>
      <c r="E182" s="202"/>
      <c r="F182" s="203"/>
      <c r="G182" s="203"/>
      <c r="H182" s="212" t="s">
        <v>832</v>
      </c>
      <c r="I182" s="83">
        <v>1</v>
      </c>
      <c r="J182" s="208">
        <v>0</v>
      </c>
      <c r="K182" s="100">
        <v>0</v>
      </c>
      <c r="L182" s="204">
        <v>0</v>
      </c>
    </row>
    <row r="183" spans="1:12" s="2" customFormat="1" ht="15" customHeight="1" x14ac:dyDescent="0.2">
      <c r="A183" s="166">
        <v>44649</v>
      </c>
      <c r="B183" s="71" t="s">
        <v>833</v>
      </c>
      <c r="C183" s="72" t="s">
        <v>834</v>
      </c>
      <c r="D183" s="72" t="s">
        <v>835</v>
      </c>
      <c r="E183" s="202"/>
      <c r="F183" s="203"/>
      <c r="G183" s="203"/>
      <c r="H183" s="212" t="s">
        <v>836</v>
      </c>
      <c r="I183" s="83">
        <v>1</v>
      </c>
      <c r="J183" s="208">
        <v>0</v>
      </c>
      <c r="K183" s="100">
        <v>0</v>
      </c>
      <c r="L183" s="204">
        <v>700</v>
      </c>
    </row>
    <row r="184" spans="1:12" s="2" customFormat="1" ht="15" customHeight="1" x14ac:dyDescent="0.2">
      <c r="A184" s="166">
        <v>44650</v>
      </c>
      <c r="B184" s="71" t="s">
        <v>813</v>
      </c>
      <c r="C184" s="72" t="s">
        <v>814</v>
      </c>
      <c r="D184" s="72" t="s">
        <v>815</v>
      </c>
      <c r="E184" s="202"/>
      <c r="F184" s="203"/>
      <c r="G184" s="203"/>
      <c r="H184" s="212" t="s">
        <v>816</v>
      </c>
      <c r="I184" s="83">
        <v>1</v>
      </c>
      <c r="J184" s="208">
        <v>1855</v>
      </c>
      <c r="K184" s="100">
        <v>873</v>
      </c>
      <c r="L184" s="204">
        <v>5000</v>
      </c>
    </row>
    <row r="185" spans="1:12" s="2" customFormat="1" ht="15" customHeight="1" x14ac:dyDescent="0.2">
      <c r="A185" s="166">
        <v>44650</v>
      </c>
      <c r="B185" s="71" t="s">
        <v>837</v>
      </c>
      <c r="C185" s="72" t="s">
        <v>838</v>
      </c>
      <c r="D185" s="72" t="s">
        <v>167</v>
      </c>
      <c r="E185" s="202"/>
      <c r="F185" s="203"/>
      <c r="G185" s="203"/>
      <c r="H185" s="212" t="s">
        <v>648</v>
      </c>
      <c r="I185" s="83">
        <v>1</v>
      </c>
      <c r="J185" s="208">
        <v>0</v>
      </c>
      <c r="K185" s="100">
        <v>0</v>
      </c>
      <c r="L185" s="204">
        <v>20018</v>
      </c>
    </row>
    <row r="186" spans="1:12" s="2" customFormat="1" ht="15" customHeight="1" x14ac:dyDescent="0.2">
      <c r="A186" s="166">
        <v>44650</v>
      </c>
      <c r="B186" s="71" t="s">
        <v>839</v>
      </c>
      <c r="C186" s="72" t="s">
        <v>840</v>
      </c>
      <c r="D186" s="72" t="s">
        <v>454</v>
      </c>
      <c r="E186" s="202"/>
      <c r="F186" s="203"/>
      <c r="G186" s="203"/>
      <c r="H186" s="212" t="s">
        <v>648</v>
      </c>
      <c r="I186" s="83">
        <v>1</v>
      </c>
      <c r="J186" s="208">
        <v>0</v>
      </c>
      <c r="K186" s="100">
        <v>0</v>
      </c>
      <c r="L186" s="204">
        <v>9701</v>
      </c>
    </row>
    <row r="187" spans="1:12" s="2" customFormat="1" ht="15" customHeight="1" x14ac:dyDescent="0.2">
      <c r="A187" s="166">
        <v>44650</v>
      </c>
      <c r="B187" s="71" t="s">
        <v>841</v>
      </c>
      <c r="C187" s="72" t="s">
        <v>842</v>
      </c>
      <c r="D187" s="72" t="s">
        <v>843</v>
      </c>
      <c r="E187" s="202"/>
      <c r="F187" s="203"/>
      <c r="G187" s="203"/>
      <c r="H187" s="212" t="s">
        <v>844</v>
      </c>
      <c r="I187" s="83">
        <v>1</v>
      </c>
      <c r="J187" s="208">
        <v>0</v>
      </c>
      <c r="K187" s="100">
        <v>0</v>
      </c>
      <c r="L187" s="204">
        <v>3800</v>
      </c>
    </row>
    <row r="188" spans="1:12" s="2" customFormat="1" ht="15" customHeight="1" x14ac:dyDescent="0.2">
      <c r="A188" s="166">
        <v>44651</v>
      </c>
      <c r="B188" s="71" t="s">
        <v>845</v>
      </c>
      <c r="C188" s="72" t="s">
        <v>640</v>
      </c>
      <c r="D188" s="72" t="s">
        <v>641</v>
      </c>
      <c r="E188" s="202"/>
      <c r="F188" s="203"/>
      <c r="G188" s="203"/>
      <c r="H188" s="212" t="s">
        <v>846</v>
      </c>
      <c r="I188" s="83">
        <v>1</v>
      </c>
      <c r="J188" s="208">
        <v>0</v>
      </c>
      <c r="K188" s="100">
        <v>0</v>
      </c>
      <c r="L188" s="204">
        <v>25000</v>
      </c>
    </row>
    <row r="189" spans="1:12" s="2" customFormat="1" ht="15" customHeight="1" x14ac:dyDescent="0.2">
      <c r="A189" s="166">
        <v>44651</v>
      </c>
      <c r="B189" s="71" t="s">
        <v>847</v>
      </c>
      <c r="C189" s="72" t="s">
        <v>848</v>
      </c>
      <c r="D189" s="72" t="s">
        <v>125</v>
      </c>
      <c r="E189" s="202"/>
      <c r="F189" s="203"/>
      <c r="G189" s="203"/>
      <c r="H189" s="212" t="s">
        <v>849</v>
      </c>
      <c r="I189" s="83">
        <v>1</v>
      </c>
      <c r="J189" s="208">
        <v>0</v>
      </c>
      <c r="K189" s="100">
        <v>0</v>
      </c>
      <c r="L189" s="204">
        <v>13000</v>
      </c>
    </row>
    <row r="190" spans="1:12" s="2" customFormat="1" ht="15" customHeight="1" x14ac:dyDescent="0.2">
      <c r="A190" s="176"/>
      <c r="B190" s="46"/>
      <c r="C190" s="47"/>
      <c r="D190" s="48"/>
      <c r="E190" s="47"/>
      <c r="F190" s="47"/>
      <c r="G190" s="49"/>
      <c r="H190" s="21" t="s">
        <v>13</v>
      </c>
      <c r="I190" s="177">
        <f>SUM(I114:I189)</f>
        <v>76</v>
      </c>
      <c r="J190" s="178">
        <f>SUM(J114:J189)</f>
        <v>5187</v>
      </c>
      <c r="K190" s="101">
        <f>SUM(K114:K189)</f>
        <v>1797</v>
      </c>
      <c r="L190" s="179">
        <f>SUM(L114:L189)</f>
        <v>2072083</v>
      </c>
    </row>
    <row r="191" spans="1:12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</row>
    <row r="192" spans="1:12" s="2" customFormat="1" ht="15" customHeight="1" x14ac:dyDescent="0.2"/>
    <row r="193" spans="1:12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2" s="2" customFormat="1" ht="15" customHeight="1" x14ac:dyDescent="0.2"/>
    <row r="195" spans="1:12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2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2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2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2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2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2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2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2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2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2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2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2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2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3" s="2" customFormat="1" ht="15.7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 x14ac:dyDescent="0.2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"/>
      <c r="M230" s="1"/>
    </row>
    <row r="231" spans="1:13" s="2" customFormat="1" ht="15" customHeight="1" x14ac:dyDescent="0.2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/>
      <c r="M231" s="1"/>
    </row>
    <row r="232" spans="1:13" s="2" customFormat="1" ht="15" customHeight="1" x14ac:dyDescent="0.2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"/>
      <c r="M232" s="1"/>
    </row>
    <row r="233" spans="1:13" s="2" customFormat="1" ht="15" customHeight="1" x14ac:dyDescent="0.2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"/>
      <c r="M233" s="1"/>
    </row>
    <row r="234" spans="1:13" s="2" customFormat="1" ht="15" customHeight="1" x14ac:dyDescent="0.2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"/>
    </row>
    <row r="235" spans="1:13" s="2" customFormat="1" ht="15" customHeight="1" x14ac:dyDescent="0.2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"/>
    </row>
    <row r="236" spans="1:13" s="2" customFormat="1" ht="15" customHeight="1" x14ac:dyDescent="0.2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</row>
    <row r="237" spans="1:13" s="2" customFormat="1" ht="15" customHeight="1" x14ac:dyDescent="0.2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</row>
    <row r="238" spans="1:13" s="2" customFormat="1" ht="15" customHeight="1" x14ac:dyDescent="0.2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"/>
    </row>
    <row r="239" spans="1:13" s="2" customFormat="1" ht="15" customHeight="1" x14ac:dyDescent="0.2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"/>
    </row>
    <row r="240" spans="1:13" s="2" customFormat="1" ht="15" customHeight="1" x14ac:dyDescent="0.2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</row>
    <row r="241" spans="1:13" s="2" customFormat="1" ht="15" customHeight="1" x14ac:dyDescent="0.2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"/>
    </row>
    <row r="242" spans="1:13" s="2" customFormat="1" ht="15" customHeight="1" x14ac:dyDescent="0.2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"/>
    </row>
    <row r="243" spans="1:13" s="2" customFormat="1" ht="15" customHeight="1" x14ac:dyDescent="0.2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"/>
    </row>
    <row r="244" spans="1:13" s="2" customFormat="1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"/>
      <c r="M244" s="1"/>
    </row>
    <row r="245" spans="1:13" s="2" customFormat="1" ht="15" customHeight="1" x14ac:dyDescent="0.2"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B246" s="25"/>
      <c r="C246" s="26"/>
      <c r="D246" s="1"/>
      <c r="E246" s="26"/>
      <c r="F246" s="26"/>
      <c r="G246" s="26"/>
      <c r="I246" s="27"/>
      <c r="J246" s="28"/>
      <c r="K246" s="29"/>
      <c r="L246" s="5"/>
      <c r="M246" s="1"/>
    </row>
    <row r="247" spans="1:13" s="2" customFormat="1" ht="15" customHeight="1" x14ac:dyDescent="0.2">
      <c r="B247" s="25"/>
      <c r="C247" s="26"/>
      <c r="D247" s="1"/>
      <c r="E247" s="26"/>
      <c r="F247" s="26"/>
      <c r="G247" s="26"/>
      <c r="H247" s="30"/>
      <c r="I247" s="31"/>
      <c r="J247" s="1"/>
      <c r="K247" s="26"/>
      <c r="L247" s="5"/>
      <c r="M247" s="1"/>
    </row>
    <row r="248" spans="1:13" s="2" customFormat="1" ht="15" customHeight="1" x14ac:dyDescent="0.2">
      <c r="B248" s="25"/>
      <c r="C248" s="26"/>
      <c r="D248" s="1"/>
      <c r="E248" s="26"/>
      <c r="F248" s="26"/>
      <c r="G248" s="26"/>
      <c r="H248" s="30"/>
      <c r="I248" s="31"/>
      <c r="J248" s="1"/>
      <c r="K248" s="26"/>
      <c r="L248" s="5"/>
    </row>
    <row r="249" spans="1:13" s="2" customFormat="1" ht="15" customHeight="1" x14ac:dyDescent="0.2">
      <c r="B249" s="25"/>
      <c r="C249" s="26"/>
      <c r="D249" s="1"/>
      <c r="E249" s="26"/>
      <c r="F249" s="26"/>
      <c r="G249" s="26"/>
      <c r="H249" s="30"/>
      <c r="I249" s="31"/>
      <c r="J249" s="1"/>
      <c r="K249" s="26"/>
      <c r="L249" s="5"/>
    </row>
    <row r="250" spans="1:13" s="2" customFormat="1" ht="15" customHeight="1" x14ac:dyDescent="0.2">
      <c r="B250" s="25"/>
      <c r="C250" s="26"/>
      <c r="D250" s="1"/>
      <c r="E250" s="26"/>
      <c r="F250" s="26"/>
      <c r="G250" s="26"/>
      <c r="H250" s="30"/>
      <c r="I250" s="31"/>
      <c r="J250" s="1"/>
      <c r="K250" s="26"/>
      <c r="L250" s="5"/>
    </row>
    <row r="251" spans="1:13" s="2" customFormat="1" ht="15" customHeight="1" x14ac:dyDescent="0.2">
      <c r="B251" s="25"/>
      <c r="C251" s="26"/>
      <c r="D251" s="1"/>
      <c r="E251" s="26"/>
      <c r="F251" s="26"/>
      <c r="G251" s="26"/>
      <c r="H251" s="30"/>
      <c r="I251" s="31"/>
      <c r="J251" s="1"/>
      <c r="K251" s="26"/>
      <c r="L251" s="5"/>
    </row>
    <row r="252" spans="1:13" s="2" customFormat="1" ht="15" customHeight="1" x14ac:dyDescent="0.2">
      <c r="A252" s="4"/>
      <c r="B252" s="25"/>
      <c r="C252" s="26"/>
      <c r="D252" s="1"/>
      <c r="E252" s="26"/>
      <c r="F252" s="26"/>
      <c r="G252" s="26"/>
      <c r="H252" s="30"/>
      <c r="I252" s="31"/>
      <c r="J252" s="1"/>
      <c r="K252" s="26"/>
      <c r="L252" s="5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87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1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1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1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1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1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1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1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1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1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1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1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1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1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1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1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1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1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1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1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1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1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21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21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21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21" s="2" customFormat="1" ht="16.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21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21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21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21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21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21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21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21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21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21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21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21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21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21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21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21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21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21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21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21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21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21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21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21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21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21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4.2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4.2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4.2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4.2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2" t="s">
        <v>46</v>
      </c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6.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</row>
    <row r="791" spans="1:13" s="2" customFormat="1" ht="16.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6.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.7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6.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6.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4.2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.7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206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3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3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3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3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3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3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3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3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3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3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3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3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  <c r="M1084" s="2" t="s">
        <v>42</v>
      </c>
    </row>
    <row r="1085" spans="1:13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3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3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3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  <c r="M1201" s="1"/>
    </row>
    <row r="1202" spans="1:13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3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3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  <c r="M1208" s="1"/>
    </row>
    <row r="1209" spans="1:13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  <c r="M1209" s="1"/>
    </row>
    <row r="1210" spans="1:13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3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  <c r="M1211" s="1"/>
    </row>
    <row r="1212" spans="1:13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  <c r="M1212" s="84"/>
    </row>
    <row r="1213" spans="1:13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3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3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3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3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3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3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3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3" ht="15" customHeight="1" x14ac:dyDescent="0.2">
      <c r="M1222" s="2"/>
    </row>
    <row r="1223" spans="1:13" ht="15" customHeight="1" x14ac:dyDescent="0.2">
      <c r="M1223" s="2"/>
    </row>
    <row r="1224" spans="1:13" ht="15" customHeight="1" x14ac:dyDescent="0.2"/>
    <row r="1225" spans="1:13" ht="15" customHeight="1" x14ac:dyDescent="0.2"/>
    <row r="1226" spans="1:13" ht="15" customHeight="1" x14ac:dyDescent="0.2"/>
    <row r="1227" spans="1:13" ht="15" customHeight="1" x14ac:dyDescent="0.2"/>
    <row r="1228" spans="1:13" ht="15" customHeight="1" x14ac:dyDescent="0.2"/>
    <row r="1229" spans="1:13" ht="15" customHeight="1" x14ac:dyDescent="0.2"/>
    <row r="1230" spans="1:13" ht="15" customHeight="1" x14ac:dyDescent="0.2"/>
    <row r="1231" spans="1:13" ht="15" customHeight="1" x14ac:dyDescent="0.2"/>
    <row r="1232" spans="1:13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</sheetData>
  <sortState ref="A4:L86">
    <sortCondition ref="A3"/>
  </sortState>
  <mergeCells count="6">
    <mergeCell ref="A1:C1"/>
    <mergeCell ref="A94:C94"/>
    <mergeCell ref="A99:C99"/>
    <mergeCell ref="A112:C112"/>
    <mergeCell ref="A104:C104"/>
    <mergeCell ref="A88:C88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Normal="100" workbookViewId="0">
      <selection activeCell="G16" sqref="G16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0" t="s">
        <v>7</v>
      </c>
      <c r="B1" s="50"/>
      <c r="C1" s="35"/>
      <c r="D1" s="36"/>
      <c r="E1" s="37"/>
      <c r="F1" s="37"/>
      <c r="G1" s="35"/>
      <c r="H1" s="181"/>
      <c r="I1" s="88"/>
      <c r="J1" s="35"/>
      <c r="K1" s="186"/>
    </row>
    <row r="2" spans="1:11" ht="15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66" t="s">
        <v>4</v>
      </c>
      <c r="F2" s="66" t="s">
        <v>5</v>
      </c>
      <c r="G2" s="99" t="s">
        <v>19</v>
      </c>
      <c r="H2" s="89"/>
      <c r="I2" s="128" t="s">
        <v>12</v>
      </c>
      <c r="J2" s="241" t="s">
        <v>6</v>
      </c>
      <c r="K2" s="243" t="s">
        <v>51</v>
      </c>
    </row>
    <row r="3" spans="1:11" ht="16.5" customHeight="1" x14ac:dyDescent="0.2">
      <c r="A3" s="215"/>
      <c r="B3" s="76"/>
      <c r="C3" s="72"/>
      <c r="D3" s="77"/>
      <c r="E3" s="255"/>
      <c r="F3" s="121"/>
      <c r="G3" s="72"/>
      <c r="H3" s="209"/>
      <c r="I3" s="90"/>
      <c r="J3" s="201"/>
      <c r="K3" s="119"/>
    </row>
    <row r="4" spans="1:11" ht="16.5" customHeight="1" x14ac:dyDescent="0.2">
      <c r="A4" s="254"/>
      <c r="B4" s="76"/>
      <c r="C4" s="72"/>
      <c r="D4" s="77"/>
      <c r="E4" s="255"/>
      <c r="F4" s="121"/>
      <c r="G4" s="72"/>
      <c r="H4" s="209"/>
      <c r="I4" s="90"/>
      <c r="J4" s="201"/>
      <c r="K4" s="119"/>
    </row>
    <row r="5" spans="1:11" ht="16.5" customHeight="1" x14ac:dyDescent="0.2">
      <c r="A5" s="176"/>
      <c r="B5" s="46"/>
      <c r="C5" s="48"/>
      <c r="D5" s="47"/>
      <c r="E5" s="183"/>
      <c r="F5" s="184"/>
      <c r="G5" s="21" t="s">
        <v>13</v>
      </c>
      <c r="H5" s="185">
        <f>SUM(H3:H4)</f>
        <v>0</v>
      </c>
      <c r="I5" s="22">
        <f>SUM(I3:I4)</f>
        <v>0</v>
      </c>
      <c r="J5" s="205">
        <f>SUM(J3:J4)</f>
        <v>0</v>
      </c>
      <c r="K5" s="242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80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100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3.5" customHeight="1" x14ac:dyDescent="0.2"/>
    <row r="207" ht="15" customHeight="1" x14ac:dyDescent="0.2"/>
  </sheetData>
  <sortState ref="A3:K8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9"/>
  <sheetViews>
    <sheetView zoomScaleNormal="100" workbookViewId="0">
      <selection activeCell="H52" sqref="H52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2" ht="15" customHeight="1" x14ac:dyDescent="0.25">
      <c r="A1" s="180" t="s">
        <v>22</v>
      </c>
      <c r="B1" s="50"/>
      <c r="C1" s="35"/>
      <c r="D1" s="37"/>
      <c r="E1" s="37"/>
      <c r="F1" s="181"/>
      <c r="G1" s="88"/>
      <c r="H1" s="35"/>
      <c r="I1" s="194"/>
      <c r="J1" s="194"/>
      <c r="K1" s="186"/>
    </row>
    <row r="2" spans="1:12" ht="18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5"/>
      <c r="G2" s="128" t="s">
        <v>29</v>
      </c>
      <c r="H2" s="99" t="s">
        <v>31</v>
      </c>
      <c r="I2" s="182" t="s">
        <v>6</v>
      </c>
      <c r="J2" s="195" t="s">
        <v>43</v>
      </c>
      <c r="K2" s="195" t="s">
        <v>44</v>
      </c>
    </row>
    <row r="3" spans="1:12" ht="15" customHeight="1" x14ac:dyDescent="0.2">
      <c r="A3" s="323">
        <v>44587</v>
      </c>
      <c r="B3" s="324" t="s">
        <v>730</v>
      </c>
      <c r="C3" s="325" t="s">
        <v>731</v>
      </c>
      <c r="D3" s="325" t="s">
        <v>732</v>
      </c>
      <c r="E3" s="325" t="s">
        <v>733</v>
      </c>
      <c r="F3" s="326">
        <v>1</v>
      </c>
      <c r="G3" s="327">
        <v>47799</v>
      </c>
      <c r="H3" s="328">
        <v>0</v>
      </c>
      <c r="I3" s="329">
        <v>6000000</v>
      </c>
      <c r="J3" s="330" t="s">
        <v>734</v>
      </c>
      <c r="K3" s="330" t="s">
        <v>735</v>
      </c>
      <c r="L3" s="1" t="s">
        <v>736</v>
      </c>
    </row>
    <row r="4" spans="1:12" ht="15" customHeight="1" x14ac:dyDescent="0.2">
      <c r="A4" s="210">
        <v>44621</v>
      </c>
      <c r="B4" s="211" t="s">
        <v>61</v>
      </c>
      <c r="C4" s="212" t="s">
        <v>62</v>
      </c>
      <c r="D4" s="212" t="s">
        <v>63</v>
      </c>
      <c r="E4" s="212" t="s">
        <v>64</v>
      </c>
      <c r="F4" s="96">
        <v>1</v>
      </c>
      <c r="G4" s="208">
        <v>753</v>
      </c>
      <c r="H4" s="118">
        <v>0</v>
      </c>
      <c r="I4" s="187">
        <v>1191266</v>
      </c>
      <c r="J4" s="196" t="s">
        <v>65</v>
      </c>
      <c r="K4" s="196" t="s">
        <v>66</v>
      </c>
    </row>
    <row r="5" spans="1:12" ht="15" customHeight="1" x14ac:dyDescent="0.2">
      <c r="A5" s="210">
        <v>44624</v>
      </c>
      <c r="B5" s="211" t="s">
        <v>149</v>
      </c>
      <c r="C5" s="212" t="s">
        <v>150</v>
      </c>
      <c r="D5" s="212" t="s">
        <v>151</v>
      </c>
      <c r="E5" s="212" t="s">
        <v>152</v>
      </c>
      <c r="F5" s="96">
        <v>1</v>
      </c>
      <c r="G5" s="208">
        <v>0</v>
      </c>
      <c r="H5" s="118">
        <v>1237</v>
      </c>
      <c r="I5" s="187">
        <v>0</v>
      </c>
      <c r="J5" s="196" t="s">
        <v>153</v>
      </c>
      <c r="K5" s="196" t="s">
        <v>154</v>
      </c>
    </row>
    <row r="6" spans="1:12" ht="15" customHeight="1" x14ac:dyDescent="0.2">
      <c r="A6" s="210">
        <v>44624</v>
      </c>
      <c r="B6" s="211" t="s">
        <v>155</v>
      </c>
      <c r="C6" s="212" t="s">
        <v>156</v>
      </c>
      <c r="D6" s="212" t="s">
        <v>151</v>
      </c>
      <c r="E6" s="212" t="s">
        <v>152</v>
      </c>
      <c r="F6" s="96">
        <v>1</v>
      </c>
      <c r="G6" s="208">
        <v>0</v>
      </c>
      <c r="H6" s="80">
        <v>2537</v>
      </c>
      <c r="I6" s="187">
        <v>0</v>
      </c>
      <c r="J6" s="196" t="s">
        <v>157</v>
      </c>
      <c r="K6" s="196" t="s">
        <v>154</v>
      </c>
    </row>
    <row r="7" spans="1:12" ht="15" customHeight="1" x14ac:dyDescent="0.2">
      <c r="A7" s="210">
        <v>44630</v>
      </c>
      <c r="B7" s="211" t="s">
        <v>386</v>
      </c>
      <c r="C7" s="212" t="s">
        <v>387</v>
      </c>
      <c r="D7" s="212" t="s">
        <v>388</v>
      </c>
      <c r="E7" s="212" t="s">
        <v>389</v>
      </c>
      <c r="F7" s="96">
        <v>1</v>
      </c>
      <c r="G7" s="208">
        <v>1596</v>
      </c>
      <c r="H7" s="80">
        <v>10224</v>
      </c>
      <c r="I7" s="187">
        <v>500000</v>
      </c>
      <c r="J7" s="196" t="s">
        <v>390</v>
      </c>
      <c r="K7" s="196" t="s">
        <v>391</v>
      </c>
    </row>
    <row r="8" spans="1:12" ht="15" customHeight="1" x14ac:dyDescent="0.2">
      <c r="A8" s="210">
        <v>44630</v>
      </c>
      <c r="B8" s="211" t="s">
        <v>392</v>
      </c>
      <c r="C8" s="212" t="s">
        <v>393</v>
      </c>
      <c r="D8" s="212" t="s">
        <v>388</v>
      </c>
      <c r="E8" s="212" t="s">
        <v>389</v>
      </c>
      <c r="F8" s="96">
        <v>1</v>
      </c>
      <c r="G8" s="208">
        <v>1596</v>
      </c>
      <c r="H8" s="80">
        <v>4104</v>
      </c>
      <c r="I8" s="187">
        <v>500000</v>
      </c>
      <c r="J8" s="196" t="s">
        <v>394</v>
      </c>
      <c r="K8" s="196" t="s">
        <v>395</v>
      </c>
    </row>
    <row r="9" spans="1:12" ht="15" customHeight="1" x14ac:dyDescent="0.2">
      <c r="A9" s="210">
        <v>44638</v>
      </c>
      <c r="B9" s="211" t="s">
        <v>587</v>
      </c>
      <c r="C9" s="212" t="s">
        <v>588</v>
      </c>
      <c r="D9" s="212" t="s">
        <v>589</v>
      </c>
      <c r="E9" s="212" t="s">
        <v>590</v>
      </c>
      <c r="F9" s="96">
        <v>1</v>
      </c>
      <c r="G9" s="208">
        <v>5000</v>
      </c>
      <c r="H9" s="80">
        <v>5500</v>
      </c>
      <c r="I9" s="187">
        <v>300000</v>
      </c>
      <c r="J9" s="196" t="s">
        <v>591</v>
      </c>
      <c r="K9" s="196" t="s">
        <v>592</v>
      </c>
    </row>
    <row r="10" spans="1:12" ht="15" customHeight="1" x14ac:dyDescent="0.2">
      <c r="A10" s="210">
        <v>44638</v>
      </c>
      <c r="B10" s="211" t="s">
        <v>593</v>
      </c>
      <c r="C10" s="212" t="s">
        <v>594</v>
      </c>
      <c r="D10" s="212" t="s">
        <v>589</v>
      </c>
      <c r="E10" s="212" t="s">
        <v>590</v>
      </c>
      <c r="F10" s="96">
        <v>1</v>
      </c>
      <c r="G10" s="208">
        <v>5500</v>
      </c>
      <c r="H10" s="80">
        <v>5000</v>
      </c>
      <c r="I10" s="187">
        <v>380000</v>
      </c>
      <c r="J10" s="196" t="s">
        <v>595</v>
      </c>
      <c r="K10" s="196" t="s">
        <v>592</v>
      </c>
    </row>
    <row r="11" spans="1:12" ht="15" customHeight="1" x14ac:dyDescent="0.2">
      <c r="A11" s="210">
        <v>44641</v>
      </c>
      <c r="B11" s="211" t="s">
        <v>626</v>
      </c>
      <c r="C11" s="212" t="s">
        <v>627</v>
      </c>
      <c r="D11" s="212" t="s">
        <v>59</v>
      </c>
      <c r="E11" s="212" t="s">
        <v>628</v>
      </c>
      <c r="F11" s="96">
        <v>1</v>
      </c>
      <c r="G11" s="208"/>
      <c r="H11" s="80"/>
      <c r="I11" s="187">
        <v>500000</v>
      </c>
      <c r="J11" s="196" t="s">
        <v>629</v>
      </c>
      <c r="K11" s="196" t="s">
        <v>630</v>
      </c>
    </row>
    <row r="12" spans="1:12" ht="15" customHeight="1" x14ac:dyDescent="0.2">
      <c r="A12" s="210">
        <v>44648</v>
      </c>
      <c r="B12" s="211" t="s">
        <v>742</v>
      </c>
      <c r="C12" s="212" t="s">
        <v>738</v>
      </c>
      <c r="D12" s="212" t="s">
        <v>739</v>
      </c>
      <c r="E12" s="212" t="s">
        <v>740</v>
      </c>
      <c r="F12" s="96">
        <v>1</v>
      </c>
      <c r="G12" s="208">
        <v>0</v>
      </c>
      <c r="H12" s="118">
        <v>1031</v>
      </c>
      <c r="I12" s="187">
        <v>100000</v>
      </c>
      <c r="J12" s="196" t="s">
        <v>743</v>
      </c>
      <c r="K12" s="196" t="s">
        <v>741</v>
      </c>
    </row>
    <row r="13" spans="1:12" ht="15" customHeight="1" x14ac:dyDescent="0.2">
      <c r="A13" s="176"/>
      <c r="B13" s="46"/>
      <c r="C13" s="48"/>
      <c r="D13" s="51"/>
      <c r="E13" s="21" t="s">
        <v>13</v>
      </c>
      <c r="F13" s="22">
        <f>SUM(F3:F12)</f>
        <v>10</v>
      </c>
      <c r="G13" s="22">
        <f>SUM(G3:G12)</f>
        <v>62244</v>
      </c>
      <c r="H13" s="131">
        <f>SUM(H3:H12)</f>
        <v>29633</v>
      </c>
      <c r="I13" s="188">
        <f>SUM(I3:I12)</f>
        <v>9471266</v>
      </c>
      <c r="J13" s="197"/>
      <c r="K13" s="198"/>
    </row>
    <row r="14" spans="1:12" ht="15" customHeight="1" x14ac:dyDescent="0.25">
      <c r="A14" s="189" t="s">
        <v>16</v>
      </c>
      <c r="B14" s="50"/>
      <c r="C14" s="52"/>
      <c r="D14" s="53"/>
      <c r="E14" s="53"/>
      <c r="F14" s="54"/>
      <c r="G14" s="97"/>
      <c r="H14" s="35"/>
      <c r="I14" s="194"/>
      <c r="J14" s="194"/>
      <c r="K14" s="186"/>
    </row>
    <row r="15" spans="1:12" ht="15" customHeight="1" x14ac:dyDescent="0.2">
      <c r="A15" s="162" t="s">
        <v>0</v>
      </c>
      <c r="B15" s="65" t="s">
        <v>1</v>
      </c>
      <c r="C15" s="99" t="s">
        <v>2</v>
      </c>
      <c r="D15" s="99" t="s">
        <v>3</v>
      </c>
      <c r="E15" s="99" t="s">
        <v>8</v>
      </c>
      <c r="F15" s="95"/>
      <c r="G15" s="128" t="s">
        <v>29</v>
      </c>
      <c r="H15" s="99" t="s">
        <v>31</v>
      </c>
      <c r="I15" s="182" t="s">
        <v>6</v>
      </c>
      <c r="J15" s="195" t="s">
        <v>43</v>
      </c>
      <c r="K15" s="195" t="s">
        <v>44</v>
      </c>
    </row>
    <row r="16" spans="1:12" ht="15" customHeight="1" x14ac:dyDescent="0.2">
      <c r="A16" s="210">
        <v>44623</v>
      </c>
      <c r="B16" s="211" t="s">
        <v>158</v>
      </c>
      <c r="C16" s="212" t="s">
        <v>159</v>
      </c>
      <c r="D16" s="212" t="s">
        <v>69</v>
      </c>
      <c r="E16" s="212" t="s">
        <v>160</v>
      </c>
      <c r="F16" s="96">
        <v>1</v>
      </c>
      <c r="G16" s="208">
        <v>0</v>
      </c>
      <c r="H16" s="118">
        <v>0</v>
      </c>
      <c r="I16" s="187">
        <v>65437</v>
      </c>
      <c r="J16" s="196" t="s">
        <v>161</v>
      </c>
      <c r="K16" s="196" t="s">
        <v>162</v>
      </c>
    </row>
    <row r="17" spans="1:12" ht="15" customHeight="1" x14ac:dyDescent="0.2">
      <c r="A17" s="210">
        <v>44623</v>
      </c>
      <c r="B17" s="211" t="s">
        <v>163</v>
      </c>
      <c r="C17" s="212" t="s">
        <v>164</v>
      </c>
      <c r="D17" s="212" t="s">
        <v>69</v>
      </c>
      <c r="E17" s="212" t="s">
        <v>160</v>
      </c>
      <c r="F17" s="96">
        <v>1</v>
      </c>
      <c r="G17" s="208">
        <v>0</v>
      </c>
      <c r="H17" s="118">
        <v>0</v>
      </c>
      <c r="I17" s="187">
        <v>47828</v>
      </c>
      <c r="J17" s="196" t="s">
        <v>161</v>
      </c>
      <c r="K17" s="196" t="s">
        <v>162</v>
      </c>
    </row>
    <row r="18" spans="1:12" ht="15" customHeight="1" x14ac:dyDescent="0.2">
      <c r="A18" s="210">
        <v>44623</v>
      </c>
      <c r="B18" s="211" t="s">
        <v>165</v>
      </c>
      <c r="C18" s="212" t="s">
        <v>166</v>
      </c>
      <c r="D18" s="212" t="s">
        <v>167</v>
      </c>
      <c r="E18" s="212" t="s">
        <v>160</v>
      </c>
      <c r="F18" s="96">
        <v>1</v>
      </c>
      <c r="G18" s="208">
        <v>0</v>
      </c>
      <c r="H18" s="118">
        <v>0</v>
      </c>
      <c r="I18" s="187">
        <v>110727</v>
      </c>
      <c r="J18" s="196" t="s">
        <v>161</v>
      </c>
      <c r="K18" s="196" t="s">
        <v>162</v>
      </c>
    </row>
    <row r="19" spans="1:12" ht="15" customHeight="1" x14ac:dyDescent="0.2">
      <c r="A19" s="210">
        <v>44623</v>
      </c>
      <c r="B19" s="211" t="s">
        <v>168</v>
      </c>
      <c r="C19" s="212" t="s">
        <v>169</v>
      </c>
      <c r="D19" s="212" t="s">
        <v>69</v>
      </c>
      <c r="E19" s="212" t="s">
        <v>160</v>
      </c>
      <c r="F19" s="96">
        <v>1</v>
      </c>
      <c r="G19" s="208">
        <v>0</v>
      </c>
      <c r="H19" s="118">
        <v>0</v>
      </c>
      <c r="I19" s="187">
        <v>315265</v>
      </c>
      <c r="J19" s="196" t="s">
        <v>161</v>
      </c>
      <c r="K19" s="196" t="s">
        <v>162</v>
      </c>
    </row>
    <row r="20" spans="1:12" ht="15" customHeight="1" x14ac:dyDescent="0.2">
      <c r="A20" s="210">
        <v>44623</v>
      </c>
      <c r="B20" s="211" t="s">
        <v>170</v>
      </c>
      <c r="C20" s="212" t="s">
        <v>171</v>
      </c>
      <c r="D20" s="212" t="s">
        <v>172</v>
      </c>
      <c r="E20" s="212" t="s">
        <v>173</v>
      </c>
      <c r="F20" s="96">
        <v>1</v>
      </c>
      <c r="G20" s="208">
        <v>0</v>
      </c>
      <c r="H20" s="118">
        <v>0</v>
      </c>
      <c r="I20" s="187">
        <v>6990</v>
      </c>
      <c r="J20" s="196" t="s">
        <v>174</v>
      </c>
      <c r="K20" s="196" t="s">
        <v>175</v>
      </c>
    </row>
    <row r="21" spans="1:12" ht="15" customHeight="1" x14ac:dyDescent="0.2">
      <c r="A21" s="210">
        <v>44627</v>
      </c>
      <c r="B21" s="211" t="s">
        <v>283</v>
      </c>
      <c r="C21" s="212" t="s">
        <v>284</v>
      </c>
      <c r="D21" s="212" t="s">
        <v>285</v>
      </c>
      <c r="E21" s="212" t="s">
        <v>286</v>
      </c>
      <c r="F21" s="96">
        <v>1</v>
      </c>
      <c r="G21" s="208">
        <v>0</v>
      </c>
      <c r="H21" s="118">
        <v>0</v>
      </c>
      <c r="I21" s="187">
        <v>115000</v>
      </c>
      <c r="J21" s="196" t="s">
        <v>287</v>
      </c>
      <c r="K21" s="196" t="s">
        <v>289</v>
      </c>
    </row>
    <row r="22" spans="1:12" ht="15" customHeight="1" x14ac:dyDescent="0.2">
      <c r="A22" s="210">
        <v>44627</v>
      </c>
      <c r="B22" s="211" t="s">
        <v>288</v>
      </c>
      <c r="C22" s="212" t="s">
        <v>284</v>
      </c>
      <c r="D22" s="212" t="s">
        <v>285</v>
      </c>
      <c r="E22" s="212" t="s">
        <v>286</v>
      </c>
      <c r="F22" s="96">
        <v>1</v>
      </c>
      <c r="G22" s="208">
        <v>0</v>
      </c>
      <c r="H22" s="118">
        <v>0</v>
      </c>
      <c r="I22" s="187">
        <v>115000</v>
      </c>
      <c r="J22" s="196" t="s">
        <v>287</v>
      </c>
      <c r="K22" s="196" t="s">
        <v>289</v>
      </c>
    </row>
    <row r="23" spans="1:12" ht="15" customHeight="1" x14ac:dyDescent="0.2">
      <c r="A23" s="164">
        <v>44627</v>
      </c>
      <c r="B23" s="78" t="s">
        <v>298</v>
      </c>
      <c r="C23" s="73" t="s">
        <v>299</v>
      </c>
      <c r="D23" s="73"/>
      <c r="E23" s="73" t="s">
        <v>300</v>
      </c>
      <c r="F23" s="307">
        <v>1</v>
      </c>
      <c r="G23" s="192">
        <v>0</v>
      </c>
      <c r="H23" s="192">
        <v>0</v>
      </c>
      <c r="I23" s="308">
        <v>8000000</v>
      </c>
      <c r="J23" s="319" t="s">
        <v>301</v>
      </c>
      <c r="K23" s="320" t="s">
        <v>380</v>
      </c>
    </row>
    <row r="24" spans="1:12" ht="15" customHeight="1" x14ac:dyDescent="0.2">
      <c r="A24" s="210">
        <v>44630</v>
      </c>
      <c r="B24" s="211" t="s">
        <v>381</v>
      </c>
      <c r="C24" s="212" t="s">
        <v>382</v>
      </c>
      <c r="D24" s="212"/>
      <c r="E24" s="212" t="s">
        <v>383</v>
      </c>
      <c r="F24" s="96">
        <v>1</v>
      </c>
      <c r="G24" s="208">
        <v>0</v>
      </c>
      <c r="H24" s="118">
        <v>0</v>
      </c>
      <c r="I24" s="187">
        <v>215052</v>
      </c>
      <c r="J24" s="196" t="s">
        <v>384</v>
      </c>
      <c r="K24" s="196" t="s">
        <v>385</v>
      </c>
    </row>
    <row r="25" spans="1:12" ht="15" customHeight="1" x14ac:dyDescent="0.2">
      <c r="A25" s="210">
        <v>44631</v>
      </c>
      <c r="B25" s="211" t="s">
        <v>375</v>
      </c>
      <c r="C25" s="212" t="s">
        <v>376</v>
      </c>
      <c r="D25" s="212"/>
      <c r="E25" s="212" t="s">
        <v>377</v>
      </c>
      <c r="F25" s="96">
        <v>1</v>
      </c>
      <c r="G25" s="208">
        <v>1200</v>
      </c>
      <c r="H25" s="118">
        <v>30800</v>
      </c>
      <c r="I25" s="187">
        <v>6500</v>
      </c>
      <c r="J25" s="196" t="s">
        <v>378</v>
      </c>
      <c r="K25" s="196" t="s">
        <v>379</v>
      </c>
    </row>
    <row r="26" spans="1:12" ht="15" customHeight="1" x14ac:dyDescent="0.2">
      <c r="A26" s="210">
        <v>44634</v>
      </c>
      <c r="B26" s="211" t="s">
        <v>476</v>
      </c>
      <c r="C26" s="212" t="s">
        <v>477</v>
      </c>
      <c r="D26" s="212"/>
      <c r="E26" s="212" t="s">
        <v>478</v>
      </c>
      <c r="F26" s="96">
        <v>1</v>
      </c>
      <c r="G26" s="208">
        <v>0</v>
      </c>
      <c r="H26" s="118">
        <v>0</v>
      </c>
      <c r="I26" s="187">
        <v>10000</v>
      </c>
      <c r="J26" s="196" t="s">
        <v>161</v>
      </c>
      <c r="K26" s="196" t="s">
        <v>479</v>
      </c>
    </row>
    <row r="27" spans="1:12" ht="15" customHeight="1" x14ac:dyDescent="0.2">
      <c r="A27" s="210">
        <v>44634</v>
      </c>
      <c r="B27" s="211" t="s">
        <v>480</v>
      </c>
      <c r="C27" s="212" t="s">
        <v>481</v>
      </c>
      <c r="D27" s="212"/>
      <c r="E27" s="212" t="s">
        <v>478</v>
      </c>
      <c r="F27" s="96">
        <v>1</v>
      </c>
      <c r="G27" s="208">
        <v>0</v>
      </c>
      <c r="H27" s="118">
        <v>0</v>
      </c>
      <c r="I27" s="187">
        <v>10000</v>
      </c>
      <c r="J27" s="196" t="s">
        <v>161</v>
      </c>
      <c r="K27" s="196" t="s">
        <v>479</v>
      </c>
    </row>
    <row r="28" spans="1:12" ht="15" customHeight="1" x14ac:dyDescent="0.2">
      <c r="A28" s="210">
        <v>44634</v>
      </c>
      <c r="B28" s="211" t="s">
        <v>482</v>
      </c>
      <c r="C28" s="212" t="s">
        <v>483</v>
      </c>
      <c r="D28" s="212"/>
      <c r="E28" s="212" t="s">
        <v>478</v>
      </c>
      <c r="F28" s="96">
        <v>1</v>
      </c>
      <c r="G28" s="208">
        <v>0</v>
      </c>
      <c r="H28" s="118">
        <v>0</v>
      </c>
      <c r="I28" s="187">
        <v>10000</v>
      </c>
      <c r="J28" s="196" t="s">
        <v>161</v>
      </c>
      <c r="K28" s="196" t="s">
        <v>479</v>
      </c>
    </row>
    <row r="29" spans="1:12" ht="15" customHeight="1" x14ac:dyDescent="0.2">
      <c r="A29" s="210">
        <v>44634</v>
      </c>
      <c r="B29" s="211" t="s">
        <v>484</v>
      </c>
      <c r="C29" s="212" t="s">
        <v>485</v>
      </c>
      <c r="D29" s="212"/>
      <c r="E29" s="212" t="s">
        <v>478</v>
      </c>
      <c r="F29" s="96">
        <v>1</v>
      </c>
      <c r="G29" s="208">
        <v>0</v>
      </c>
      <c r="H29" s="118">
        <v>0</v>
      </c>
      <c r="I29" s="187">
        <v>10000</v>
      </c>
      <c r="J29" s="196" t="s">
        <v>161</v>
      </c>
      <c r="K29" s="196" t="s">
        <v>479</v>
      </c>
    </row>
    <row r="30" spans="1:12" ht="15" customHeight="1" x14ac:dyDescent="0.2">
      <c r="A30" s="210">
        <v>44634</v>
      </c>
      <c r="B30" s="211" t="s">
        <v>486</v>
      </c>
      <c r="C30" s="212" t="s">
        <v>487</v>
      </c>
      <c r="D30" s="212"/>
      <c r="E30" s="212" t="s">
        <v>478</v>
      </c>
      <c r="F30" s="96">
        <v>1</v>
      </c>
      <c r="G30" s="208">
        <v>0</v>
      </c>
      <c r="H30" s="118">
        <v>0</v>
      </c>
      <c r="I30" s="187">
        <v>10000</v>
      </c>
      <c r="J30" s="196" t="s">
        <v>161</v>
      </c>
      <c r="K30" s="196" t="s">
        <v>479</v>
      </c>
      <c r="L30" s="309"/>
    </row>
    <row r="31" spans="1:12" ht="15" customHeight="1" x14ac:dyDescent="0.2">
      <c r="A31" s="210">
        <v>44634</v>
      </c>
      <c r="B31" s="211" t="s">
        <v>488</v>
      </c>
      <c r="C31" s="212" t="s">
        <v>489</v>
      </c>
      <c r="D31" s="212"/>
      <c r="E31" s="212" t="s">
        <v>478</v>
      </c>
      <c r="F31" s="96">
        <v>1</v>
      </c>
      <c r="G31" s="208">
        <v>0</v>
      </c>
      <c r="H31" s="118">
        <v>0</v>
      </c>
      <c r="I31" s="187">
        <v>10000</v>
      </c>
      <c r="J31" s="196" t="s">
        <v>161</v>
      </c>
      <c r="K31" s="196" t="s">
        <v>479</v>
      </c>
    </row>
    <row r="32" spans="1:12" ht="15" customHeight="1" x14ac:dyDescent="0.2">
      <c r="A32" s="210">
        <v>44634</v>
      </c>
      <c r="B32" s="211" t="s">
        <v>490</v>
      </c>
      <c r="C32" s="212" t="s">
        <v>491</v>
      </c>
      <c r="D32" s="212"/>
      <c r="E32" s="212" t="s">
        <v>478</v>
      </c>
      <c r="F32" s="96">
        <v>1</v>
      </c>
      <c r="G32" s="208">
        <v>0</v>
      </c>
      <c r="H32" s="118">
        <v>0</v>
      </c>
      <c r="I32" s="187">
        <v>10000</v>
      </c>
      <c r="J32" s="196" t="s">
        <v>161</v>
      </c>
      <c r="K32" s="196" t="s">
        <v>479</v>
      </c>
    </row>
    <row r="33" spans="1:11" ht="15" customHeight="1" x14ac:dyDescent="0.2">
      <c r="A33" s="210">
        <v>44634</v>
      </c>
      <c r="B33" s="211" t="s">
        <v>492</v>
      </c>
      <c r="C33" s="212" t="s">
        <v>493</v>
      </c>
      <c r="D33" s="212"/>
      <c r="E33" s="212" t="s">
        <v>478</v>
      </c>
      <c r="F33" s="96">
        <v>1</v>
      </c>
      <c r="G33" s="208">
        <v>0</v>
      </c>
      <c r="H33" s="118">
        <v>0</v>
      </c>
      <c r="I33" s="187">
        <v>10000</v>
      </c>
      <c r="J33" s="196" t="s">
        <v>161</v>
      </c>
      <c r="K33" s="196" t="s">
        <v>479</v>
      </c>
    </row>
    <row r="34" spans="1:11" ht="15" customHeight="1" x14ac:dyDescent="0.2">
      <c r="A34" s="210">
        <v>44634</v>
      </c>
      <c r="B34" s="211" t="s">
        <v>494</v>
      </c>
      <c r="C34" s="212" t="s">
        <v>495</v>
      </c>
      <c r="D34" s="212"/>
      <c r="E34" s="212" t="s">
        <v>478</v>
      </c>
      <c r="F34" s="96">
        <v>1</v>
      </c>
      <c r="G34" s="208">
        <v>0</v>
      </c>
      <c r="H34" s="118">
        <v>0</v>
      </c>
      <c r="I34" s="187">
        <v>10000</v>
      </c>
      <c r="J34" s="196" t="s">
        <v>161</v>
      </c>
      <c r="K34" s="196" t="s">
        <v>479</v>
      </c>
    </row>
    <row r="35" spans="1:11" ht="15" customHeight="1" x14ac:dyDescent="0.2">
      <c r="A35" s="210">
        <v>44635</v>
      </c>
      <c r="B35" s="211" t="s">
        <v>456</v>
      </c>
      <c r="C35" s="212" t="s">
        <v>457</v>
      </c>
      <c r="D35" s="212" t="s">
        <v>69</v>
      </c>
      <c r="E35" s="212" t="s">
        <v>458</v>
      </c>
      <c r="F35" s="96">
        <v>1</v>
      </c>
      <c r="G35" s="208">
        <v>0</v>
      </c>
      <c r="H35" s="118">
        <v>0</v>
      </c>
      <c r="I35" s="187">
        <v>15000</v>
      </c>
      <c r="J35" s="196" t="s">
        <v>459</v>
      </c>
      <c r="K35" s="196" t="s">
        <v>460</v>
      </c>
    </row>
    <row r="36" spans="1:11" ht="15" customHeight="1" x14ac:dyDescent="0.2">
      <c r="A36" s="210">
        <v>44645</v>
      </c>
      <c r="B36" s="211" t="s">
        <v>724</v>
      </c>
      <c r="C36" s="212" t="s">
        <v>725</v>
      </c>
      <c r="D36" s="212" t="s">
        <v>726</v>
      </c>
      <c r="E36" s="212" t="s">
        <v>727</v>
      </c>
      <c r="F36" s="96">
        <v>1</v>
      </c>
      <c r="G36" s="208">
        <v>0</v>
      </c>
      <c r="H36" s="118">
        <v>0</v>
      </c>
      <c r="I36" s="187">
        <v>45107</v>
      </c>
      <c r="J36" s="196" t="s">
        <v>728</v>
      </c>
      <c r="K36" s="196" t="s">
        <v>729</v>
      </c>
    </row>
    <row r="37" spans="1:11" ht="15" customHeight="1" x14ac:dyDescent="0.2">
      <c r="A37" s="210">
        <v>44648</v>
      </c>
      <c r="B37" s="211" t="s">
        <v>737</v>
      </c>
      <c r="C37" s="212" t="s">
        <v>738</v>
      </c>
      <c r="D37" s="212" t="s">
        <v>739</v>
      </c>
      <c r="E37" s="212" t="s">
        <v>740</v>
      </c>
      <c r="F37" s="96">
        <v>1</v>
      </c>
      <c r="G37" s="208">
        <v>2900</v>
      </c>
      <c r="H37" s="118">
        <v>960</v>
      </c>
      <c r="I37" s="187">
        <v>695408</v>
      </c>
      <c r="J37" s="196" t="s">
        <v>728</v>
      </c>
      <c r="K37" s="196" t="s">
        <v>741</v>
      </c>
    </row>
    <row r="38" spans="1:11" ht="15" customHeight="1" x14ac:dyDescent="0.2">
      <c r="A38" s="210">
        <v>44649</v>
      </c>
      <c r="B38" s="211" t="s">
        <v>788</v>
      </c>
      <c r="C38" s="212" t="s">
        <v>789</v>
      </c>
      <c r="D38" s="212"/>
      <c r="E38" s="212" t="s">
        <v>790</v>
      </c>
      <c r="F38" s="96">
        <v>1</v>
      </c>
      <c r="G38" s="208">
        <v>0</v>
      </c>
      <c r="H38" s="118">
        <v>0</v>
      </c>
      <c r="I38" s="187">
        <v>46000</v>
      </c>
      <c r="J38" s="196" t="s">
        <v>161</v>
      </c>
      <c r="K38" s="196" t="s">
        <v>44</v>
      </c>
    </row>
    <row r="39" spans="1:11" ht="15" customHeight="1" x14ac:dyDescent="0.2">
      <c r="A39" s="210">
        <v>44651</v>
      </c>
      <c r="B39" s="211" t="s">
        <v>850</v>
      </c>
      <c r="C39" s="212" t="s">
        <v>851</v>
      </c>
      <c r="D39" s="212" t="s">
        <v>852</v>
      </c>
      <c r="E39" s="212" t="s">
        <v>853</v>
      </c>
      <c r="F39" s="96">
        <v>1</v>
      </c>
      <c r="G39" s="208">
        <v>2100</v>
      </c>
      <c r="H39" s="118">
        <v>1000</v>
      </c>
      <c r="I39" s="187">
        <v>30000</v>
      </c>
      <c r="J39" s="196" t="s">
        <v>854</v>
      </c>
      <c r="K39" s="196" t="s">
        <v>855</v>
      </c>
    </row>
    <row r="40" spans="1:11" ht="15" customHeight="1" x14ac:dyDescent="0.2">
      <c r="A40" s="176"/>
      <c r="B40" s="46"/>
      <c r="C40" s="48"/>
      <c r="D40" s="183"/>
      <c r="E40" s="21" t="s">
        <v>13</v>
      </c>
      <c r="F40" s="22">
        <f>SUM(F16:F39)</f>
        <v>24</v>
      </c>
      <c r="G40" s="22">
        <f>SUM(G16:G39)</f>
        <v>6200</v>
      </c>
      <c r="H40" s="131">
        <f>SUM(H16:H39)</f>
        <v>32760</v>
      </c>
      <c r="I40" s="188">
        <f>SUM(I16:I39)</f>
        <v>9919314</v>
      </c>
      <c r="J40" s="197"/>
      <c r="K40" s="198"/>
    </row>
    <row r="41" spans="1:11" ht="15" customHeight="1" x14ac:dyDescent="0.2">
      <c r="A41" s="1"/>
      <c r="B41" s="1"/>
      <c r="C41" s="1"/>
      <c r="D41" s="1"/>
      <c r="E41" s="1"/>
      <c r="F41" s="1"/>
      <c r="G41" s="1"/>
      <c r="H41" s="1"/>
    </row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>
      <c r="J95" s="122"/>
    </row>
    <row r="96" spans="10:10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>
      <c r="J107" s="1" t="s">
        <v>41</v>
      </c>
    </row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21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</sheetData>
  <sortState ref="A5:K13">
    <sortCondition ref="A4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9"/>
  <sheetViews>
    <sheetView topLeftCell="A29" workbookViewId="0">
      <pane ySplit="300" activePane="bottomLeft"/>
      <selection activeCell="A29" sqref="A1:XFD1048576"/>
      <selection pane="bottomLeft" activeCell="C125" sqref="C125:C126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6" t="s">
        <v>28</v>
      </c>
      <c r="B1" s="310"/>
      <c r="C1" s="132"/>
      <c r="D1" s="137"/>
      <c r="E1" s="138"/>
      <c r="F1" s="133"/>
      <c r="G1" s="139"/>
      <c r="H1" s="140"/>
    </row>
    <row r="2" spans="1:9 16384:16384" ht="15.75" customHeight="1" x14ac:dyDescent="0.2">
      <c r="A2" s="134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1"/>
      <c r="G2" s="105"/>
      <c r="H2" s="141" t="s">
        <v>6</v>
      </c>
    </row>
    <row r="3" spans="1:9 16384:16384" ht="14.25" customHeight="1" x14ac:dyDescent="0.2">
      <c r="A3" s="322">
        <v>44645</v>
      </c>
      <c r="B3" s="78" t="s">
        <v>717</v>
      </c>
      <c r="C3" s="79" t="s">
        <v>718</v>
      </c>
      <c r="D3" s="79"/>
      <c r="E3" s="79" t="s">
        <v>719</v>
      </c>
      <c r="F3" s="213">
        <v>1</v>
      </c>
      <c r="G3" s="118"/>
      <c r="H3" s="214">
        <v>56700</v>
      </c>
    </row>
    <row r="4" spans="1:9 16384:16384" ht="14.25" customHeight="1" x14ac:dyDescent="0.2">
      <c r="A4" s="322">
        <v>44648</v>
      </c>
      <c r="B4" s="78" t="s">
        <v>714</v>
      </c>
      <c r="C4" s="79" t="s">
        <v>715</v>
      </c>
      <c r="D4" s="79"/>
      <c r="E4" s="79" t="s">
        <v>716</v>
      </c>
      <c r="F4" s="213">
        <v>1</v>
      </c>
      <c r="G4" s="118"/>
      <c r="H4" s="214">
        <v>40000</v>
      </c>
    </row>
    <row r="5" spans="1:9 16384:16384" ht="14.25" customHeight="1" x14ac:dyDescent="0.2">
      <c r="A5" s="142"/>
      <c r="B5" s="63"/>
      <c r="C5" s="64"/>
      <c r="D5" s="64"/>
      <c r="E5" s="23" t="s">
        <v>13</v>
      </c>
      <c r="F5" s="93">
        <f>SUM(F3:F4)</f>
        <v>2</v>
      </c>
      <c r="G5" s="82"/>
      <c r="H5" s="143">
        <f>SUM(H3:H4)</f>
        <v>96700</v>
      </c>
    </row>
    <row r="6" spans="1:9 16384:16384" ht="14.25" customHeight="1" x14ac:dyDescent="0.2">
      <c r="A6" s="336" t="s">
        <v>26</v>
      </c>
      <c r="B6" s="337"/>
      <c r="C6" s="39"/>
      <c r="D6" s="39"/>
      <c r="E6" s="39"/>
      <c r="F6" s="92"/>
      <c r="G6" s="94"/>
      <c r="H6" s="144"/>
    </row>
    <row r="7" spans="1:9 16384:16384" ht="15.75" customHeight="1" x14ac:dyDescent="0.2">
      <c r="A7" s="134" t="s">
        <v>0</v>
      </c>
      <c r="B7" s="65" t="s">
        <v>1</v>
      </c>
      <c r="C7" s="99" t="s">
        <v>2</v>
      </c>
      <c r="D7" s="99" t="s">
        <v>3</v>
      </c>
      <c r="E7" s="99" t="s">
        <v>8</v>
      </c>
      <c r="F7" s="91"/>
      <c r="G7" s="113" t="s">
        <v>12</v>
      </c>
      <c r="H7" s="145" t="s">
        <v>27</v>
      </c>
    </row>
    <row r="8" spans="1:9 16384:16384" s="24" customFormat="1" ht="15.75" customHeight="1" x14ac:dyDescent="0.2">
      <c r="A8" s="215">
        <v>44624</v>
      </c>
      <c r="B8" s="313" t="s">
        <v>262</v>
      </c>
      <c r="C8" s="212" t="s">
        <v>263</v>
      </c>
      <c r="D8" s="216"/>
      <c r="E8" s="314" t="s">
        <v>264</v>
      </c>
      <c r="F8" s="315">
        <v>1</v>
      </c>
      <c r="G8" s="316">
        <v>49</v>
      </c>
      <c r="H8" s="317" t="s">
        <v>265</v>
      </c>
      <c r="I8" s="318"/>
      <c r="XFD8" s="24">
        <f t="shared" ref="XFD8:XFD27" si="0">SUM(F8:XFC8)</f>
        <v>50</v>
      </c>
    </row>
    <row r="9" spans="1:9 16384:16384" s="24" customFormat="1" ht="15.75" customHeight="1" x14ac:dyDescent="0.2">
      <c r="A9" s="215">
        <v>44624</v>
      </c>
      <c r="B9" s="313" t="s">
        <v>266</v>
      </c>
      <c r="C9" s="212" t="s">
        <v>263</v>
      </c>
      <c r="D9" s="216"/>
      <c r="E9" s="314" t="s">
        <v>264</v>
      </c>
      <c r="F9" s="315">
        <v>1</v>
      </c>
      <c r="G9" s="316">
        <v>3</v>
      </c>
      <c r="H9" s="317" t="s">
        <v>265</v>
      </c>
      <c r="I9" s="318"/>
      <c r="XFD9" s="24">
        <f t="shared" si="0"/>
        <v>4</v>
      </c>
    </row>
    <row r="10" spans="1:9 16384:16384" s="24" customFormat="1" ht="15.75" customHeight="1" x14ac:dyDescent="0.2">
      <c r="A10" s="215">
        <v>44624</v>
      </c>
      <c r="B10" s="313" t="s">
        <v>267</v>
      </c>
      <c r="C10" s="212" t="s">
        <v>263</v>
      </c>
      <c r="D10" s="216"/>
      <c r="E10" s="314" t="s">
        <v>264</v>
      </c>
      <c r="F10" s="315">
        <v>1</v>
      </c>
      <c r="G10" s="316">
        <v>0</v>
      </c>
      <c r="H10" s="317" t="s">
        <v>268</v>
      </c>
      <c r="I10" s="318"/>
      <c r="XFD10" s="24">
        <f t="shared" si="0"/>
        <v>1</v>
      </c>
    </row>
    <row r="11" spans="1:9 16384:16384" s="24" customFormat="1" ht="15.75" customHeight="1" x14ac:dyDescent="0.2">
      <c r="A11" s="215">
        <v>44624</v>
      </c>
      <c r="B11" s="313" t="s">
        <v>269</v>
      </c>
      <c r="C11" s="212" t="s">
        <v>263</v>
      </c>
      <c r="D11" s="216"/>
      <c r="E11" s="314" t="s">
        <v>264</v>
      </c>
      <c r="F11" s="315">
        <v>1</v>
      </c>
      <c r="G11" s="316">
        <v>0</v>
      </c>
      <c r="H11" s="317" t="s">
        <v>268</v>
      </c>
      <c r="I11" s="318"/>
      <c r="XFD11" s="24">
        <f t="shared" si="0"/>
        <v>1</v>
      </c>
    </row>
    <row r="12" spans="1:9 16384:16384" s="24" customFormat="1" ht="15.75" customHeight="1" x14ac:dyDescent="0.2">
      <c r="A12" s="215">
        <v>44624</v>
      </c>
      <c r="B12" s="313" t="s">
        <v>270</v>
      </c>
      <c r="C12" s="212" t="s">
        <v>263</v>
      </c>
      <c r="D12" s="216"/>
      <c r="E12" s="314" t="s">
        <v>264</v>
      </c>
      <c r="F12" s="315">
        <v>1</v>
      </c>
      <c r="G12" s="316">
        <v>16</v>
      </c>
      <c r="H12" s="317" t="s">
        <v>265</v>
      </c>
      <c r="I12" s="318"/>
      <c r="XFD12" s="24">
        <f t="shared" si="0"/>
        <v>17</v>
      </c>
    </row>
    <row r="13" spans="1:9 16384:16384" s="24" customFormat="1" ht="15.75" customHeight="1" x14ac:dyDescent="0.2">
      <c r="A13" s="215">
        <v>44624</v>
      </c>
      <c r="B13" s="313" t="s">
        <v>271</v>
      </c>
      <c r="C13" s="212" t="s">
        <v>263</v>
      </c>
      <c r="D13" s="216"/>
      <c r="E13" s="314" t="s">
        <v>264</v>
      </c>
      <c r="F13" s="315">
        <v>1</v>
      </c>
      <c r="G13" s="316">
        <v>25</v>
      </c>
      <c r="H13" s="317" t="s">
        <v>265</v>
      </c>
      <c r="I13" s="318"/>
      <c r="XFD13" s="24">
        <f t="shared" si="0"/>
        <v>26</v>
      </c>
    </row>
    <row r="14" spans="1:9 16384:16384" s="24" customFormat="1" ht="15.75" customHeight="1" x14ac:dyDescent="0.2">
      <c r="A14" s="215">
        <v>44624</v>
      </c>
      <c r="B14" s="313" t="s">
        <v>272</v>
      </c>
      <c r="C14" s="212" t="s">
        <v>263</v>
      </c>
      <c r="D14" s="216"/>
      <c r="E14" s="314" t="s">
        <v>264</v>
      </c>
      <c r="F14" s="315">
        <v>1</v>
      </c>
      <c r="G14" s="316">
        <v>25</v>
      </c>
      <c r="H14" s="317" t="s">
        <v>265</v>
      </c>
      <c r="I14" s="318"/>
      <c r="XFD14" s="24">
        <f t="shared" si="0"/>
        <v>26</v>
      </c>
    </row>
    <row r="15" spans="1:9 16384:16384" s="24" customFormat="1" ht="15.75" customHeight="1" x14ac:dyDescent="0.2">
      <c r="A15" s="215">
        <v>44628</v>
      </c>
      <c r="B15" s="313" t="s">
        <v>325</v>
      </c>
      <c r="C15" s="212" t="s">
        <v>326</v>
      </c>
      <c r="D15" s="216"/>
      <c r="E15" s="314" t="s">
        <v>327</v>
      </c>
      <c r="F15" s="315">
        <v>1</v>
      </c>
      <c r="G15" s="316">
        <v>16</v>
      </c>
      <c r="H15" s="317" t="s">
        <v>265</v>
      </c>
      <c r="I15" s="318"/>
      <c r="XFD15" s="24">
        <f t="shared" si="0"/>
        <v>17</v>
      </c>
    </row>
    <row r="16" spans="1:9 16384:16384" ht="15.75" customHeight="1" x14ac:dyDescent="0.2">
      <c r="A16" s="215">
        <v>44636</v>
      </c>
      <c r="B16" s="313" t="s">
        <v>538</v>
      </c>
      <c r="C16" s="212" t="s">
        <v>539</v>
      </c>
      <c r="D16" s="216"/>
      <c r="E16" s="314" t="s">
        <v>541</v>
      </c>
      <c r="F16" s="315">
        <v>1</v>
      </c>
      <c r="G16" s="316">
        <v>60</v>
      </c>
      <c r="H16" s="317" t="s">
        <v>540</v>
      </c>
      <c r="XFD16" s="24">
        <f t="shared" si="0"/>
        <v>61</v>
      </c>
    </row>
    <row r="17" spans="1:8 16384:16384" ht="15.75" customHeight="1" x14ac:dyDescent="0.2">
      <c r="A17" s="215">
        <v>44637</v>
      </c>
      <c r="B17" s="313" t="s">
        <v>546</v>
      </c>
      <c r="C17" s="212" t="s">
        <v>547</v>
      </c>
      <c r="D17" s="216" t="s">
        <v>548</v>
      </c>
      <c r="E17" s="314" t="s">
        <v>549</v>
      </c>
      <c r="F17" s="315">
        <v>1</v>
      </c>
      <c r="G17" s="316">
        <v>12</v>
      </c>
      <c r="H17" s="317" t="s">
        <v>552</v>
      </c>
      <c r="XFD17" s="24">
        <f t="shared" si="0"/>
        <v>13</v>
      </c>
    </row>
    <row r="18" spans="1:8 16384:16384" ht="15.75" customHeight="1" x14ac:dyDescent="0.2">
      <c r="A18" s="215">
        <v>44637</v>
      </c>
      <c r="B18" s="313" t="s">
        <v>550</v>
      </c>
      <c r="C18" s="212" t="s">
        <v>551</v>
      </c>
      <c r="D18" s="216" t="s">
        <v>548</v>
      </c>
      <c r="E18" s="314" t="s">
        <v>549</v>
      </c>
      <c r="F18" s="315">
        <v>1</v>
      </c>
      <c r="G18" s="316">
        <v>19</v>
      </c>
      <c r="H18" s="317" t="s">
        <v>552</v>
      </c>
      <c r="XFD18" s="24">
        <f t="shared" si="0"/>
        <v>20</v>
      </c>
    </row>
    <row r="19" spans="1:8 16384:16384" ht="15.75" customHeight="1" x14ac:dyDescent="0.2">
      <c r="A19" s="215">
        <v>44637</v>
      </c>
      <c r="B19" s="313" t="s">
        <v>553</v>
      </c>
      <c r="C19" s="212" t="s">
        <v>554</v>
      </c>
      <c r="D19" s="216" t="s">
        <v>555</v>
      </c>
      <c r="E19" s="314" t="s">
        <v>549</v>
      </c>
      <c r="F19" s="315">
        <v>1</v>
      </c>
      <c r="G19" s="316">
        <v>36</v>
      </c>
      <c r="H19" s="317" t="s">
        <v>552</v>
      </c>
      <c r="XFD19" s="24">
        <f t="shared" si="0"/>
        <v>37</v>
      </c>
    </row>
    <row r="20" spans="1:8 16384:16384" ht="15.75" customHeight="1" x14ac:dyDescent="0.2">
      <c r="A20" s="215">
        <v>44637</v>
      </c>
      <c r="B20" s="313" t="s">
        <v>556</v>
      </c>
      <c r="C20" s="212" t="s">
        <v>554</v>
      </c>
      <c r="D20" s="216" t="s">
        <v>555</v>
      </c>
      <c r="E20" s="314" t="s">
        <v>549</v>
      </c>
      <c r="F20" s="315">
        <v>1</v>
      </c>
      <c r="G20" s="316">
        <v>56</v>
      </c>
      <c r="H20" s="317" t="s">
        <v>552</v>
      </c>
      <c r="XFD20" s="24">
        <f t="shared" si="0"/>
        <v>57</v>
      </c>
    </row>
    <row r="21" spans="1:8 16384:16384" ht="15.75" customHeight="1" x14ac:dyDescent="0.2">
      <c r="A21" s="215">
        <v>44637</v>
      </c>
      <c r="B21" s="313" t="s">
        <v>557</v>
      </c>
      <c r="C21" s="212" t="s">
        <v>554</v>
      </c>
      <c r="D21" s="216" t="s">
        <v>555</v>
      </c>
      <c r="E21" s="314" t="s">
        <v>549</v>
      </c>
      <c r="F21" s="315">
        <v>1</v>
      </c>
      <c r="G21" s="316">
        <v>0</v>
      </c>
      <c r="H21" s="317" t="s">
        <v>268</v>
      </c>
      <c r="XFD21" s="24">
        <f t="shared" si="0"/>
        <v>1</v>
      </c>
    </row>
    <row r="22" spans="1:8 16384:16384" ht="15.75" customHeight="1" x14ac:dyDescent="0.2">
      <c r="A22" s="215">
        <v>44638</v>
      </c>
      <c r="B22" s="313" t="s">
        <v>558</v>
      </c>
      <c r="C22" s="212" t="s">
        <v>559</v>
      </c>
      <c r="D22" s="216" t="s">
        <v>560</v>
      </c>
      <c r="E22" s="314" t="s">
        <v>327</v>
      </c>
      <c r="F22" s="315">
        <v>1</v>
      </c>
      <c r="G22" s="316">
        <v>16</v>
      </c>
      <c r="H22" s="317" t="s">
        <v>265</v>
      </c>
      <c r="XFD22" s="24">
        <f t="shared" si="0"/>
        <v>17</v>
      </c>
    </row>
    <row r="23" spans="1:8 16384:16384" ht="15.75" customHeight="1" x14ac:dyDescent="0.2">
      <c r="A23" s="215">
        <v>44638</v>
      </c>
      <c r="B23" s="313" t="s">
        <v>561</v>
      </c>
      <c r="C23" s="212" t="s">
        <v>559</v>
      </c>
      <c r="D23" s="216" t="s">
        <v>560</v>
      </c>
      <c r="E23" s="314" t="s">
        <v>327</v>
      </c>
      <c r="F23" s="315">
        <v>1</v>
      </c>
      <c r="G23" s="316">
        <v>25</v>
      </c>
      <c r="H23" s="317" t="s">
        <v>562</v>
      </c>
      <c r="XFD23" s="24">
        <f t="shared" si="0"/>
        <v>26</v>
      </c>
    </row>
    <row r="24" spans="1:8 16384:16384" ht="15.75" customHeight="1" x14ac:dyDescent="0.2">
      <c r="A24" s="215">
        <v>44651</v>
      </c>
      <c r="B24" s="313" t="s">
        <v>911</v>
      </c>
      <c r="C24" s="212" t="s">
        <v>912</v>
      </c>
      <c r="D24" s="216"/>
      <c r="E24" s="314" t="s">
        <v>913</v>
      </c>
      <c r="F24" s="315">
        <v>1</v>
      </c>
      <c r="G24" s="316">
        <v>12</v>
      </c>
      <c r="H24" s="317" t="s">
        <v>552</v>
      </c>
      <c r="XFD24" s="24">
        <f t="shared" si="0"/>
        <v>13</v>
      </c>
    </row>
    <row r="25" spans="1:8 16384:16384" ht="15.75" customHeight="1" x14ac:dyDescent="0.2">
      <c r="A25" s="215">
        <v>44651</v>
      </c>
      <c r="B25" s="313" t="s">
        <v>914</v>
      </c>
      <c r="C25" s="212" t="s">
        <v>912</v>
      </c>
      <c r="D25" s="216"/>
      <c r="E25" s="314" t="s">
        <v>913</v>
      </c>
      <c r="F25" s="315">
        <v>1</v>
      </c>
      <c r="G25" s="316">
        <v>28</v>
      </c>
      <c r="H25" s="317" t="s">
        <v>552</v>
      </c>
      <c r="XFD25" s="24">
        <f t="shared" si="0"/>
        <v>29</v>
      </c>
    </row>
    <row r="26" spans="1:8 16384:16384" ht="15.75" customHeight="1" x14ac:dyDescent="0.2">
      <c r="A26" s="215">
        <v>44651</v>
      </c>
      <c r="B26" s="313" t="s">
        <v>915</v>
      </c>
      <c r="C26" s="212" t="s">
        <v>912</v>
      </c>
      <c r="D26" s="216"/>
      <c r="E26" s="314" t="s">
        <v>913</v>
      </c>
      <c r="F26" s="315">
        <v>1</v>
      </c>
      <c r="G26" s="316">
        <v>26</v>
      </c>
      <c r="H26" s="317" t="s">
        <v>552</v>
      </c>
      <c r="XFD26" s="24">
        <f t="shared" si="0"/>
        <v>27</v>
      </c>
    </row>
    <row r="27" spans="1:8 16384:16384" ht="15.75" customHeight="1" x14ac:dyDescent="0.2">
      <c r="A27" s="215">
        <v>44651</v>
      </c>
      <c r="B27" s="313" t="s">
        <v>916</v>
      </c>
      <c r="C27" s="212" t="s">
        <v>912</v>
      </c>
      <c r="D27" s="216"/>
      <c r="E27" s="314" t="s">
        <v>913</v>
      </c>
      <c r="F27" s="315">
        <v>1</v>
      </c>
      <c r="G27" s="316">
        <v>38</v>
      </c>
      <c r="H27" s="317" t="s">
        <v>552</v>
      </c>
      <c r="XFD27" s="24">
        <f t="shared" si="0"/>
        <v>39</v>
      </c>
    </row>
    <row r="28" spans="1:8 16384:16384" ht="16.5" customHeight="1" x14ac:dyDescent="0.2">
      <c r="A28" s="146"/>
      <c r="B28" s="57"/>
      <c r="C28" s="58"/>
      <c r="D28" s="45"/>
      <c r="E28" s="20" t="s">
        <v>13</v>
      </c>
      <c r="F28" s="93">
        <f>SUM(F8:F27)</f>
        <v>20</v>
      </c>
      <c r="G28" s="120"/>
      <c r="H28" s="147"/>
    </row>
    <row r="29" spans="1:8 16384:16384" ht="16.5" customHeight="1" x14ac:dyDescent="0.2">
      <c r="A29" s="338" t="s">
        <v>10</v>
      </c>
      <c r="B29" s="339"/>
      <c r="C29" s="39"/>
      <c r="D29" s="55"/>
      <c r="E29" s="56"/>
      <c r="F29" s="112"/>
      <c r="G29" s="88"/>
      <c r="H29" s="148"/>
    </row>
    <row r="30" spans="1:8 16384:16384" ht="16.5" customHeight="1" x14ac:dyDescent="0.2">
      <c r="A30" s="149" t="s">
        <v>0</v>
      </c>
      <c r="B30" s="65" t="s">
        <v>1</v>
      </c>
      <c r="C30" s="99" t="s">
        <v>2</v>
      </c>
      <c r="D30" s="99" t="s">
        <v>3</v>
      </c>
      <c r="E30" s="99" t="s">
        <v>8</v>
      </c>
      <c r="F30" s="113"/>
      <c r="G30" s="114"/>
      <c r="H30" s="150"/>
    </row>
    <row r="31" spans="1:8 16384:16384" ht="16.5" customHeight="1" x14ac:dyDescent="0.2">
      <c r="A31" s="215">
        <v>44623</v>
      </c>
      <c r="B31" s="211" t="s">
        <v>81</v>
      </c>
      <c r="C31" s="212" t="s">
        <v>82</v>
      </c>
      <c r="D31" s="212" t="s">
        <v>83</v>
      </c>
      <c r="E31" s="216" t="s">
        <v>84</v>
      </c>
      <c r="F31" s="208">
        <v>1</v>
      </c>
      <c r="G31" s="199"/>
      <c r="H31" s="200"/>
    </row>
    <row r="32" spans="1:8 16384:16384" ht="16.5" customHeight="1" x14ac:dyDescent="0.2">
      <c r="A32" s="215">
        <v>44637</v>
      </c>
      <c r="B32" s="211" t="s">
        <v>599</v>
      </c>
      <c r="C32" s="212" t="s">
        <v>600</v>
      </c>
      <c r="D32" s="212" t="s">
        <v>601</v>
      </c>
      <c r="E32" s="216" t="s">
        <v>602</v>
      </c>
      <c r="F32" s="208">
        <v>1</v>
      </c>
      <c r="G32" s="253"/>
      <c r="H32" s="200"/>
    </row>
    <row r="33" spans="1:8" ht="15.75" customHeight="1" x14ac:dyDescent="0.2">
      <c r="A33" s="215">
        <v>44644</v>
      </c>
      <c r="B33" s="211" t="s">
        <v>676</v>
      </c>
      <c r="C33" s="212" t="s">
        <v>677</v>
      </c>
      <c r="D33" s="212"/>
      <c r="E33" s="216" t="s">
        <v>678</v>
      </c>
      <c r="F33" s="208">
        <v>1</v>
      </c>
      <c r="G33" s="253"/>
      <c r="H33" s="200"/>
    </row>
    <row r="34" spans="1:8" ht="15.75" customHeight="1" x14ac:dyDescent="0.2">
      <c r="A34" s="215">
        <v>44650</v>
      </c>
      <c r="B34" s="211" t="s">
        <v>862</v>
      </c>
      <c r="C34" s="212" t="s">
        <v>863</v>
      </c>
      <c r="D34" s="212" t="s">
        <v>601</v>
      </c>
      <c r="E34" s="216" t="s">
        <v>864</v>
      </c>
      <c r="F34" s="208">
        <v>1</v>
      </c>
      <c r="G34" s="253"/>
      <c r="H34" s="200"/>
    </row>
    <row r="35" spans="1:8" ht="13.9" customHeight="1" x14ac:dyDescent="0.2">
      <c r="A35" s="151"/>
      <c r="B35" s="60"/>
      <c r="C35" s="61"/>
      <c r="D35" s="49"/>
      <c r="E35" s="59" t="s">
        <v>25</v>
      </c>
      <c r="F35" s="115">
        <f>SUM(F31:F34)</f>
        <v>4</v>
      </c>
      <c r="G35" s="117"/>
      <c r="H35" s="152"/>
    </row>
    <row r="36" spans="1:8" ht="13.9" customHeight="1" x14ac:dyDescent="0.2">
      <c r="A36" s="311" t="s">
        <v>24</v>
      </c>
      <c r="B36" s="62"/>
      <c r="C36" s="35"/>
      <c r="D36" s="36"/>
      <c r="E36" s="37"/>
      <c r="F36" s="116"/>
      <c r="G36" s="253"/>
      <c r="H36" s="200"/>
    </row>
    <row r="37" spans="1:8" ht="13.9" customHeight="1" x14ac:dyDescent="0.2">
      <c r="A37" s="227" t="s">
        <v>0</v>
      </c>
      <c r="B37" s="228" t="s">
        <v>1</v>
      </c>
      <c r="C37" s="195" t="s">
        <v>2</v>
      </c>
      <c r="D37" s="195" t="s">
        <v>3</v>
      </c>
      <c r="E37" s="251" t="s">
        <v>8</v>
      </c>
      <c r="F37" s="252"/>
      <c r="G37" s="114"/>
      <c r="H37" s="150"/>
    </row>
    <row r="38" spans="1:8" ht="13.9" customHeight="1" x14ac:dyDescent="0.2">
      <c r="A38" s="153">
        <v>44621</v>
      </c>
      <c r="B38" s="78" t="s">
        <v>85</v>
      </c>
      <c r="C38" s="73" t="s">
        <v>86</v>
      </c>
      <c r="D38" s="79"/>
      <c r="E38" s="73" t="s">
        <v>87</v>
      </c>
      <c r="F38" s="74">
        <v>1</v>
      </c>
      <c r="G38" s="199"/>
      <c r="H38" s="200"/>
    </row>
    <row r="39" spans="1:8" ht="13.9" customHeight="1" x14ac:dyDescent="0.2">
      <c r="A39" s="153">
        <v>44621</v>
      </c>
      <c r="B39" s="78" t="s">
        <v>88</v>
      </c>
      <c r="C39" s="73" t="s">
        <v>89</v>
      </c>
      <c r="D39" s="79"/>
      <c r="E39" s="73" t="s">
        <v>90</v>
      </c>
      <c r="F39" s="74">
        <v>1</v>
      </c>
      <c r="G39" s="253"/>
      <c r="H39" s="200"/>
    </row>
    <row r="40" spans="1:8" ht="13.9" customHeight="1" x14ac:dyDescent="0.2">
      <c r="A40" s="153">
        <v>44621</v>
      </c>
      <c r="B40" s="78" t="s">
        <v>91</v>
      </c>
      <c r="C40" s="73" t="s">
        <v>92</v>
      </c>
      <c r="D40" s="79"/>
      <c r="E40" s="73" t="s">
        <v>87</v>
      </c>
      <c r="F40" s="74">
        <v>1</v>
      </c>
      <c r="G40" s="253"/>
      <c r="H40" s="200"/>
    </row>
    <row r="41" spans="1:8" ht="13.9" customHeight="1" x14ac:dyDescent="0.2">
      <c r="A41" s="135">
        <v>44621</v>
      </c>
      <c r="B41" s="78" t="s">
        <v>93</v>
      </c>
      <c r="C41" s="73" t="s">
        <v>94</v>
      </c>
      <c r="D41" s="79"/>
      <c r="E41" s="73" t="s">
        <v>87</v>
      </c>
      <c r="F41" s="74">
        <v>1</v>
      </c>
      <c r="G41" s="253"/>
      <c r="H41" s="200"/>
    </row>
    <row r="42" spans="1:8" ht="13.9" customHeight="1" x14ac:dyDescent="0.2">
      <c r="A42" s="153">
        <v>44621</v>
      </c>
      <c r="B42" s="78" t="s">
        <v>95</v>
      </c>
      <c r="C42" s="73" t="s">
        <v>96</v>
      </c>
      <c r="D42" s="79"/>
      <c r="E42" s="73" t="s">
        <v>87</v>
      </c>
      <c r="F42" s="74">
        <v>1</v>
      </c>
      <c r="G42" s="253"/>
      <c r="H42" s="200"/>
    </row>
    <row r="43" spans="1:8" ht="13.9" customHeight="1" x14ac:dyDescent="0.2">
      <c r="A43" s="153">
        <v>44621</v>
      </c>
      <c r="B43" s="78" t="s">
        <v>108</v>
      </c>
      <c r="C43" s="73" t="s">
        <v>109</v>
      </c>
      <c r="D43" s="79"/>
      <c r="E43" s="73" t="s">
        <v>110</v>
      </c>
      <c r="F43" s="74">
        <v>1</v>
      </c>
      <c r="G43" s="253"/>
      <c r="H43" s="200"/>
    </row>
    <row r="44" spans="1:8" ht="13.9" customHeight="1" x14ac:dyDescent="0.2">
      <c r="A44" s="153">
        <v>44622</v>
      </c>
      <c r="B44" s="78" t="s">
        <v>97</v>
      </c>
      <c r="C44" s="73" t="s">
        <v>98</v>
      </c>
      <c r="D44" s="79"/>
      <c r="E44" s="73" t="s">
        <v>87</v>
      </c>
      <c r="F44" s="74">
        <v>1</v>
      </c>
      <c r="G44" s="253"/>
      <c r="H44" s="200"/>
    </row>
    <row r="45" spans="1:8" ht="13.9" customHeight="1" x14ac:dyDescent="0.2">
      <c r="A45" s="153">
        <v>44622</v>
      </c>
      <c r="B45" s="78" t="s">
        <v>99</v>
      </c>
      <c r="C45" s="73" t="s">
        <v>100</v>
      </c>
      <c r="D45" s="79"/>
      <c r="E45" s="73" t="s">
        <v>87</v>
      </c>
      <c r="F45" s="74">
        <v>1</v>
      </c>
      <c r="G45" s="253"/>
      <c r="H45" s="200"/>
    </row>
    <row r="46" spans="1:8" ht="13.9" customHeight="1" x14ac:dyDescent="0.2">
      <c r="A46" s="153">
        <v>44622</v>
      </c>
      <c r="B46" s="78" t="s">
        <v>101</v>
      </c>
      <c r="C46" s="73" t="s">
        <v>102</v>
      </c>
      <c r="D46" s="79"/>
      <c r="E46" s="73" t="s">
        <v>87</v>
      </c>
      <c r="F46" s="74">
        <v>1</v>
      </c>
      <c r="G46" s="253"/>
      <c r="H46" s="200"/>
    </row>
    <row r="47" spans="1:8" ht="13.9" customHeight="1" x14ac:dyDescent="0.2">
      <c r="A47" s="153">
        <v>44622</v>
      </c>
      <c r="B47" s="78" t="s">
        <v>103</v>
      </c>
      <c r="C47" s="73" t="s">
        <v>104</v>
      </c>
      <c r="D47" s="79"/>
      <c r="E47" s="73" t="s">
        <v>105</v>
      </c>
      <c r="F47" s="74">
        <v>1</v>
      </c>
      <c r="G47" s="253"/>
      <c r="H47" s="200"/>
    </row>
    <row r="48" spans="1:8" ht="13.9" customHeight="1" x14ac:dyDescent="0.2">
      <c r="A48" s="153">
        <v>44622</v>
      </c>
      <c r="B48" s="78" t="s">
        <v>106</v>
      </c>
      <c r="C48" s="73" t="s">
        <v>107</v>
      </c>
      <c r="D48" s="79"/>
      <c r="E48" s="73" t="s">
        <v>90</v>
      </c>
      <c r="F48" s="74">
        <v>1</v>
      </c>
      <c r="G48" s="253"/>
      <c r="H48" s="200"/>
    </row>
    <row r="49" spans="1:8" ht="13.9" customHeight="1" x14ac:dyDescent="0.2">
      <c r="A49" s="153">
        <v>44622</v>
      </c>
      <c r="B49" s="78" t="s">
        <v>111</v>
      </c>
      <c r="C49" s="73" t="s">
        <v>112</v>
      </c>
      <c r="D49" s="79"/>
      <c r="E49" s="73" t="s">
        <v>90</v>
      </c>
      <c r="F49" s="74">
        <v>1</v>
      </c>
      <c r="G49" s="253"/>
      <c r="H49" s="200"/>
    </row>
    <row r="50" spans="1:8" ht="13.9" customHeight="1" x14ac:dyDescent="0.2">
      <c r="A50" s="153">
        <v>44622</v>
      </c>
      <c r="B50" s="78" t="s">
        <v>113</v>
      </c>
      <c r="C50" s="73" t="s">
        <v>114</v>
      </c>
      <c r="D50" s="79"/>
      <c r="E50" s="73" t="s">
        <v>90</v>
      </c>
      <c r="F50" s="74">
        <v>1</v>
      </c>
      <c r="G50" s="253"/>
      <c r="H50" s="200"/>
    </row>
    <row r="51" spans="1:8" ht="13.9" customHeight="1" x14ac:dyDescent="0.2">
      <c r="A51" s="135">
        <v>44622</v>
      </c>
      <c r="B51" s="78" t="s">
        <v>115</v>
      </c>
      <c r="C51" s="73" t="s">
        <v>116</v>
      </c>
      <c r="D51" s="79"/>
      <c r="E51" s="73" t="s">
        <v>90</v>
      </c>
      <c r="F51" s="74">
        <v>1</v>
      </c>
      <c r="G51" s="253"/>
      <c r="H51" s="200"/>
    </row>
    <row r="52" spans="1:8" ht="13.9" customHeight="1" x14ac:dyDescent="0.2">
      <c r="A52" s="153">
        <v>44622</v>
      </c>
      <c r="B52" s="78" t="s">
        <v>117</v>
      </c>
      <c r="C52" s="73" t="s">
        <v>118</v>
      </c>
      <c r="D52" s="79"/>
      <c r="E52" s="73" t="s">
        <v>90</v>
      </c>
      <c r="F52" s="74">
        <v>1</v>
      </c>
      <c r="G52" s="253"/>
      <c r="H52" s="200"/>
    </row>
    <row r="53" spans="1:8" ht="13.9" customHeight="1" x14ac:dyDescent="0.2">
      <c r="A53" s="153">
        <v>44622</v>
      </c>
      <c r="B53" s="78" t="s">
        <v>119</v>
      </c>
      <c r="C53" s="73" t="s">
        <v>120</v>
      </c>
      <c r="D53" s="79"/>
      <c r="E53" s="73" t="s">
        <v>105</v>
      </c>
      <c r="F53" s="74">
        <v>1</v>
      </c>
      <c r="G53" s="253"/>
      <c r="H53" s="200"/>
    </row>
    <row r="54" spans="1:8" ht="13.9" customHeight="1" x14ac:dyDescent="0.2">
      <c r="A54" s="153">
        <v>44623</v>
      </c>
      <c r="B54" s="78" t="s">
        <v>121</v>
      </c>
      <c r="C54" s="73" t="s">
        <v>122</v>
      </c>
      <c r="D54" s="79"/>
      <c r="E54" s="73" t="s">
        <v>105</v>
      </c>
      <c r="F54" s="74">
        <v>1</v>
      </c>
      <c r="G54" s="253"/>
      <c r="H54" s="200"/>
    </row>
    <row r="55" spans="1:8" ht="13.9" customHeight="1" x14ac:dyDescent="0.2">
      <c r="A55" s="135">
        <v>44624</v>
      </c>
      <c r="B55" s="78" t="s">
        <v>247</v>
      </c>
      <c r="C55" s="73" t="s">
        <v>248</v>
      </c>
      <c r="D55" s="79"/>
      <c r="E55" s="73" t="s">
        <v>105</v>
      </c>
      <c r="F55" s="74">
        <v>1</v>
      </c>
      <c r="G55" s="253"/>
      <c r="H55" s="200"/>
    </row>
    <row r="56" spans="1:8" ht="13.9" customHeight="1" x14ac:dyDescent="0.2">
      <c r="A56" s="135">
        <v>44624</v>
      </c>
      <c r="B56" s="78" t="s">
        <v>249</v>
      </c>
      <c r="C56" s="73" t="s">
        <v>250</v>
      </c>
      <c r="D56" s="79"/>
      <c r="E56" s="73" t="s">
        <v>251</v>
      </c>
      <c r="F56" s="74">
        <v>1</v>
      </c>
      <c r="G56" s="253"/>
      <c r="H56" s="200"/>
    </row>
    <row r="57" spans="1:8" ht="13.9" customHeight="1" x14ac:dyDescent="0.2">
      <c r="A57" s="153">
        <v>44624</v>
      </c>
      <c r="B57" s="78" t="s">
        <v>252</v>
      </c>
      <c r="C57" s="73" t="s">
        <v>253</v>
      </c>
      <c r="D57" s="79"/>
      <c r="E57" s="73" t="s">
        <v>105</v>
      </c>
      <c r="F57" s="74">
        <v>1</v>
      </c>
      <c r="G57" s="253"/>
      <c r="H57" s="200"/>
    </row>
    <row r="58" spans="1:8" ht="13.9" customHeight="1" x14ac:dyDescent="0.2">
      <c r="A58" s="135">
        <v>44627</v>
      </c>
      <c r="B58" s="78" t="s">
        <v>230</v>
      </c>
      <c r="C58" s="73" t="s">
        <v>231</v>
      </c>
      <c r="D58" s="79"/>
      <c r="E58" s="73" t="s">
        <v>105</v>
      </c>
      <c r="F58" s="74">
        <v>1</v>
      </c>
      <c r="G58" s="253"/>
      <c r="H58" s="200"/>
    </row>
    <row r="59" spans="1:8" ht="13.9" customHeight="1" x14ac:dyDescent="0.2">
      <c r="A59" s="153">
        <v>44627</v>
      </c>
      <c r="B59" s="78" t="s">
        <v>235</v>
      </c>
      <c r="C59" s="73" t="s">
        <v>236</v>
      </c>
      <c r="D59" s="79"/>
      <c r="E59" s="73" t="s">
        <v>237</v>
      </c>
      <c r="F59" s="74">
        <v>1</v>
      </c>
      <c r="G59" s="253"/>
      <c r="H59" s="200"/>
    </row>
    <row r="60" spans="1:8" ht="13.9" customHeight="1" x14ac:dyDescent="0.2">
      <c r="A60" s="153">
        <v>44627</v>
      </c>
      <c r="B60" s="78" t="s">
        <v>238</v>
      </c>
      <c r="C60" s="73" t="s">
        <v>239</v>
      </c>
      <c r="D60" s="79"/>
      <c r="E60" s="73" t="s">
        <v>105</v>
      </c>
      <c r="F60" s="74">
        <v>1</v>
      </c>
      <c r="G60" s="253"/>
      <c r="H60" s="200"/>
    </row>
    <row r="61" spans="1:8" ht="13.9" customHeight="1" x14ac:dyDescent="0.2">
      <c r="A61" s="153">
        <v>44627</v>
      </c>
      <c r="B61" s="78" t="s">
        <v>240</v>
      </c>
      <c r="C61" s="73" t="s">
        <v>241</v>
      </c>
      <c r="D61" s="79"/>
      <c r="E61" s="73" t="s">
        <v>237</v>
      </c>
      <c r="F61" s="74">
        <v>1</v>
      </c>
      <c r="G61" s="253"/>
      <c r="H61" s="200"/>
    </row>
    <row r="62" spans="1:8" ht="13.9" customHeight="1" x14ac:dyDescent="0.2">
      <c r="A62" s="135">
        <v>44627</v>
      </c>
      <c r="B62" s="78" t="s">
        <v>242</v>
      </c>
      <c r="C62" s="73" t="s">
        <v>243</v>
      </c>
      <c r="D62" s="79"/>
      <c r="E62" s="73" t="s">
        <v>237</v>
      </c>
      <c r="F62" s="74">
        <v>1</v>
      </c>
      <c r="G62" s="253"/>
      <c r="H62" s="200"/>
    </row>
    <row r="63" spans="1:8" ht="13.9" customHeight="1" x14ac:dyDescent="0.2">
      <c r="A63" s="135">
        <v>44627</v>
      </c>
      <c r="B63" s="78" t="s">
        <v>244</v>
      </c>
      <c r="C63" s="73" t="s">
        <v>124</v>
      </c>
      <c r="D63" s="79"/>
      <c r="E63" s="73" t="s">
        <v>237</v>
      </c>
      <c r="F63" s="74">
        <v>1</v>
      </c>
      <c r="G63" s="253"/>
      <c r="H63" s="200"/>
    </row>
    <row r="64" spans="1:8" ht="13.9" customHeight="1" x14ac:dyDescent="0.2">
      <c r="A64" s="135">
        <v>44627</v>
      </c>
      <c r="B64" s="78" t="s">
        <v>245</v>
      </c>
      <c r="C64" s="73" t="s">
        <v>246</v>
      </c>
      <c r="D64" s="79"/>
      <c r="E64" s="73" t="s">
        <v>105</v>
      </c>
      <c r="F64" s="74">
        <v>1</v>
      </c>
      <c r="G64" s="253"/>
      <c r="H64" s="200"/>
    </row>
    <row r="65" spans="1:8" ht="13.9" customHeight="1" x14ac:dyDescent="0.2">
      <c r="A65" s="135">
        <v>44628</v>
      </c>
      <c r="B65" s="78" t="s">
        <v>313</v>
      </c>
      <c r="C65" s="73" t="s">
        <v>314</v>
      </c>
      <c r="D65" s="79"/>
      <c r="E65" s="73" t="s">
        <v>105</v>
      </c>
      <c r="F65" s="74">
        <v>1</v>
      </c>
      <c r="G65" s="253"/>
      <c r="H65" s="200"/>
    </row>
    <row r="66" spans="1:8" ht="13.9" customHeight="1" x14ac:dyDescent="0.2">
      <c r="A66" s="153">
        <v>44628</v>
      </c>
      <c r="B66" s="78" t="s">
        <v>315</v>
      </c>
      <c r="C66" s="73" t="s">
        <v>316</v>
      </c>
      <c r="D66" s="79"/>
      <c r="E66" s="73" t="s">
        <v>105</v>
      </c>
      <c r="F66" s="74">
        <v>1</v>
      </c>
      <c r="G66" s="253"/>
      <c r="H66" s="200"/>
    </row>
    <row r="67" spans="1:8" ht="13.9" customHeight="1" x14ac:dyDescent="0.2">
      <c r="A67" s="153">
        <v>44628</v>
      </c>
      <c r="B67" s="78" t="s">
        <v>317</v>
      </c>
      <c r="C67" s="73" t="s">
        <v>318</v>
      </c>
      <c r="D67" s="79"/>
      <c r="E67" s="73" t="s">
        <v>105</v>
      </c>
      <c r="F67" s="74">
        <v>1</v>
      </c>
      <c r="G67" s="253"/>
      <c r="H67" s="200"/>
    </row>
    <row r="68" spans="1:8" ht="13.9" customHeight="1" x14ac:dyDescent="0.2">
      <c r="A68" s="153">
        <v>44628</v>
      </c>
      <c r="B68" s="78" t="s">
        <v>319</v>
      </c>
      <c r="C68" s="73" t="s">
        <v>320</v>
      </c>
      <c r="D68" s="79"/>
      <c r="E68" s="73" t="s">
        <v>105</v>
      </c>
      <c r="F68" s="74">
        <v>1</v>
      </c>
      <c r="G68" s="253"/>
      <c r="H68" s="200"/>
    </row>
    <row r="69" spans="1:8" ht="13.9" customHeight="1" x14ac:dyDescent="0.2">
      <c r="A69" s="153">
        <v>44628</v>
      </c>
      <c r="B69" s="78" t="s">
        <v>332</v>
      </c>
      <c r="C69" s="73" t="s">
        <v>333</v>
      </c>
      <c r="D69" s="79"/>
      <c r="E69" s="73" t="s">
        <v>105</v>
      </c>
      <c r="F69" s="74">
        <v>1</v>
      </c>
      <c r="G69" s="253"/>
      <c r="H69" s="200"/>
    </row>
    <row r="70" spans="1:8" ht="13.9" customHeight="1" x14ac:dyDescent="0.2">
      <c r="A70" s="153">
        <v>44630</v>
      </c>
      <c r="B70" s="78" t="s">
        <v>406</v>
      </c>
      <c r="C70" s="73" t="s">
        <v>407</v>
      </c>
      <c r="D70" s="79"/>
      <c r="E70" s="73" t="s">
        <v>105</v>
      </c>
      <c r="F70" s="74">
        <v>1</v>
      </c>
      <c r="G70" s="253"/>
      <c r="H70" s="200"/>
    </row>
    <row r="71" spans="1:8" ht="13.9" customHeight="1" x14ac:dyDescent="0.2">
      <c r="A71" s="153">
        <v>44634</v>
      </c>
      <c r="B71" s="78" t="s">
        <v>526</v>
      </c>
      <c r="C71" s="73" t="s">
        <v>527</v>
      </c>
      <c r="D71" s="79"/>
      <c r="E71" s="73" t="s">
        <v>90</v>
      </c>
      <c r="F71" s="74">
        <v>1</v>
      </c>
      <c r="G71" s="253"/>
      <c r="H71" s="200"/>
    </row>
    <row r="72" spans="1:8" ht="13.9" customHeight="1" x14ac:dyDescent="0.2">
      <c r="A72" s="153">
        <v>44634</v>
      </c>
      <c r="B72" s="78" t="s">
        <v>528</v>
      </c>
      <c r="C72" s="73" t="s">
        <v>529</v>
      </c>
      <c r="D72" s="79"/>
      <c r="E72" s="73" t="s">
        <v>90</v>
      </c>
      <c r="F72" s="74">
        <v>1</v>
      </c>
      <c r="G72" s="253"/>
      <c r="H72" s="200"/>
    </row>
    <row r="73" spans="1:8" ht="13.9" customHeight="1" x14ac:dyDescent="0.2">
      <c r="A73" s="153">
        <v>44635</v>
      </c>
      <c r="B73" s="78" t="s">
        <v>503</v>
      </c>
      <c r="C73" s="73" t="s">
        <v>504</v>
      </c>
      <c r="D73" s="79" t="s">
        <v>41</v>
      </c>
      <c r="E73" s="73" t="s">
        <v>105</v>
      </c>
      <c r="F73" s="74">
        <v>1</v>
      </c>
      <c r="G73" s="253"/>
      <c r="H73" s="200"/>
    </row>
    <row r="74" spans="1:8" ht="13.9" customHeight="1" x14ac:dyDescent="0.2">
      <c r="A74" s="153">
        <v>44635</v>
      </c>
      <c r="B74" s="78" t="s">
        <v>505</v>
      </c>
      <c r="C74" s="73" t="s">
        <v>506</v>
      </c>
      <c r="D74" s="79"/>
      <c r="E74" s="73" t="s">
        <v>507</v>
      </c>
      <c r="F74" s="74">
        <v>1</v>
      </c>
      <c r="G74" s="253"/>
      <c r="H74" s="200"/>
    </row>
    <row r="75" spans="1:8" ht="13.9" customHeight="1" x14ac:dyDescent="0.2">
      <c r="A75" s="135">
        <v>44635</v>
      </c>
      <c r="B75" s="78" t="s">
        <v>510</v>
      </c>
      <c r="C75" s="73" t="s">
        <v>511</v>
      </c>
      <c r="D75" s="79"/>
      <c r="E75" s="73" t="s">
        <v>90</v>
      </c>
      <c r="F75" s="74">
        <v>1</v>
      </c>
      <c r="G75" s="253"/>
      <c r="H75" s="200"/>
    </row>
    <row r="76" spans="1:8" ht="13.9" customHeight="1" x14ac:dyDescent="0.2">
      <c r="A76" s="135">
        <v>44635</v>
      </c>
      <c r="B76" s="78" t="s">
        <v>512</v>
      </c>
      <c r="C76" s="73" t="s">
        <v>513</v>
      </c>
      <c r="D76" s="79"/>
      <c r="E76" s="73" t="s">
        <v>90</v>
      </c>
      <c r="F76" s="74">
        <v>1</v>
      </c>
      <c r="G76" s="253"/>
      <c r="H76" s="200"/>
    </row>
    <row r="77" spans="1:8" ht="13.9" customHeight="1" x14ac:dyDescent="0.2">
      <c r="A77" s="153">
        <v>44635</v>
      </c>
      <c r="B77" s="78" t="s">
        <v>514</v>
      </c>
      <c r="C77" s="73" t="s">
        <v>515</v>
      </c>
      <c r="D77" s="79"/>
      <c r="E77" s="73" t="s">
        <v>90</v>
      </c>
      <c r="F77" s="74">
        <v>1</v>
      </c>
      <c r="G77" s="253"/>
      <c r="H77" s="200"/>
    </row>
    <row r="78" spans="1:8" ht="13.9" customHeight="1" x14ac:dyDescent="0.2">
      <c r="A78" s="153">
        <v>44635</v>
      </c>
      <c r="B78" s="78" t="s">
        <v>516</v>
      </c>
      <c r="C78" s="73" t="s">
        <v>517</v>
      </c>
      <c r="D78" s="79"/>
      <c r="E78" s="73" t="s">
        <v>90</v>
      </c>
      <c r="F78" s="74">
        <v>1</v>
      </c>
      <c r="G78" s="253"/>
      <c r="H78" s="200"/>
    </row>
    <row r="79" spans="1:8" ht="13.9" customHeight="1" x14ac:dyDescent="0.2">
      <c r="A79" s="153">
        <v>44635</v>
      </c>
      <c r="B79" s="78" t="s">
        <v>518</v>
      </c>
      <c r="C79" s="73" t="s">
        <v>519</v>
      </c>
      <c r="D79" s="79"/>
      <c r="E79" s="73" t="s">
        <v>90</v>
      </c>
      <c r="F79" s="74">
        <v>1</v>
      </c>
      <c r="G79" s="253"/>
      <c r="H79" s="200"/>
    </row>
    <row r="80" spans="1:8" ht="13.9" customHeight="1" x14ac:dyDescent="0.2">
      <c r="A80" s="153">
        <v>44635</v>
      </c>
      <c r="B80" s="78" t="s">
        <v>520</v>
      </c>
      <c r="C80" s="73" t="s">
        <v>521</v>
      </c>
      <c r="D80" s="79"/>
      <c r="E80" s="73" t="s">
        <v>90</v>
      </c>
      <c r="F80" s="74">
        <v>1</v>
      </c>
      <c r="G80" s="253"/>
      <c r="H80" s="200"/>
    </row>
    <row r="81" spans="1:8" ht="13.9" customHeight="1" x14ac:dyDescent="0.2">
      <c r="A81" s="153">
        <v>44635</v>
      </c>
      <c r="B81" s="78" t="s">
        <v>522</v>
      </c>
      <c r="C81" s="73" t="s">
        <v>523</v>
      </c>
      <c r="D81" s="79"/>
      <c r="E81" s="73" t="s">
        <v>90</v>
      </c>
      <c r="F81" s="74">
        <v>1</v>
      </c>
      <c r="G81" s="253"/>
      <c r="H81" s="200"/>
    </row>
    <row r="82" spans="1:8" ht="13.9" customHeight="1" x14ac:dyDescent="0.2">
      <c r="A82" s="153">
        <v>44635</v>
      </c>
      <c r="B82" s="78" t="s">
        <v>524</v>
      </c>
      <c r="C82" s="73" t="s">
        <v>525</v>
      </c>
      <c r="D82" s="79"/>
      <c r="E82" s="73" t="s">
        <v>90</v>
      </c>
      <c r="F82" s="74">
        <v>1</v>
      </c>
      <c r="G82" s="253"/>
      <c r="H82" s="200"/>
    </row>
    <row r="83" spans="1:8" ht="13.9" customHeight="1" x14ac:dyDescent="0.2">
      <c r="A83" s="153">
        <v>44636</v>
      </c>
      <c r="B83" s="78" t="s">
        <v>508</v>
      </c>
      <c r="C83" s="73" t="s">
        <v>509</v>
      </c>
      <c r="D83" s="79"/>
      <c r="E83" s="73" t="s">
        <v>110</v>
      </c>
      <c r="F83" s="74">
        <v>1</v>
      </c>
      <c r="G83" s="253"/>
      <c r="H83" s="200"/>
    </row>
    <row r="84" spans="1:8" ht="13.9" customHeight="1" x14ac:dyDescent="0.2">
      <c r="A84" s="153">
        <v>44637</v>
      </c>
      <c r="B84" s="78" t="s">
        <v>542</v>
      </c>
      <c r="C84" s="73" t="s">
        <v>543</v>
      </c>
      <c r="D84" s="79"/>
      <c r="E84" s="73" t="s">
        <v>105</v>
      </c>
      <c r="F84" s="74">
        <v>1</v>
      </c>
      <c r="G84" s="253"/>
      <c r="H84" s="200"/>
    </row>
    <row r="85" spans="1:8" ht="13.9" customHeight="1" x14ac:dyDescent="0.2">
      <c r="A85" s="153">
        <v>44637</v>
      </c>
      <c r="B85" s="78" t="s">
        <v>544</v>
      </c>
      <c r="C85" s="73" t="s">
        <v>545</v>
      </c>
      <c r="D85" s="79"/>
      <c r="E85" s="73" t="s">
        <v>105</v>
      </c>
      <c r="F85" s="74">
        <v>1</v>
      </c>
      <c r="G85" s="253"/>
      <c r="H85" s="200"/>
    </row>
    <row r="86" spans="1:8" ht="13.9" customHeight="1" x14ac:dyDescent="0.2">
      <c r="A86" s="153">
        <v>44641</v>
      </c>
      <c r="B86" s="78" t="s">
        <v>596</v>
      </c>
      <c r="C86" s="73" t="s">
        <v>597</v>
      </c>
      <c r="D86" s="79"/>
      <c r="E86" s="73" t="s">
        <v>598</v>
      </c>
      <c r="F86" s="74">
        <v>1</v>
      </c>
      <c r="G86" s="253"/>
      <c r="H86" s="200"/>
    </row>
    <row r="87" spans="1:8" ht="13.9" customHeight="1" x14ac:dyDescent="0.2">
      <c r="A87" s="153">
        <v>44641</v>
      </c>
      <c r="B87" s="78" t="s">
        <v>649</v>
      </c>
      <c r="C87" s="73" t="s">
        <v>650</v>
      </c>
      <c r="D87" s="79"/>
      <c r="E87" s="73" t="s">
        <v>651</v>
      </c>
      <c r="F87" s="74">
        <v>1</v>
      </c>
      <c r="G87" s="253"/>
      <c r="H87" s="200"/>
    </row>
    <row r="88" spans="1:8" ht="13.9" customHeight="1" x14ac:dyDescent="0.2">
      <c r="A88" s="153">
        <v>44641</v>
      </c>
      <c r="B88" s="78" t="s">
        <v>652</v>
      </c>
      <c r="C88" s="73" t="s">
        <v>653</v>
      </c>
      <c r="D88" s="79"/>
      <c r="E88" s="73" t="s">
        <v>105</v>
      </c>
      <c r="F88" s="74">
        <v>1</v>
      </c>
      <c r="G88" s="253"/>
      <c r="H88" s="200"/>
    </row>
    <row r="89" spans="1:8" ht="13.9" customHeight="1" x14ac:dyDescent="0.2">
      <c r="A89" s="153">
        <v>44641</v>
      </c>
      <c r="B89" s="78" t="s">
        <v>663</v>
      </c>
      <c r="C89" s="73" t="s">
        <v>664</v>
      </c>
      <c r="D89" s="79"/>
      <c r="E89" s="73" t="s">
        <v>110</v>
      </c>
      <c r="F89" s="74">
        <v>1</v>
      </c>
      <c r="G89" s="253"/>
      <c r="H89" s="200"/>
    </row>
    <row r="90" spans="1:8" ht="13.9" customHeight="1" x14ac:dyDescent="0.2">
      <c r="A90" s="153">
        <v>44641</v>
      </c>
      <c r="B90" s="78" t="s">
        <v>665</v>
      </c>
      <c r="C90" s="73" t="s">
        <v>666</v>
      </c>
      <c r="D90" s="79"/>
      <c r="E90" s="73" t="s">
        <v>110</v>
      </c>
      <c r="F90" s="74">
        <v>1</v>
      </c>
      <c r="G90" s="253"/>
      <c r="H90" s="200"/>
    </row>
    <row r="91" spans="1:8" ht="13.9" customHeight="1" x14ac:dyDescent="0.2">
      <c r="A91" s="153">
        <v>44642</v>
      </c>
      <c r="B91" s="78" t="s">
        <v>631</v>
      </c>
      <c r="C91" s="73" t="s">
        <v>632</v>
      </c>
      <c r="D91" s="79"/>
      <c r="E91" s="73" t="s">
        <v>237</v>
      </c>
      <c r="F91" s="74">
        <v>1</v>
      </c>
      <c r="G91" s="253"/>
      <c r="H91" s="200"/>
    </row>
    <row r="92" spans="1:8" ht="13.9" customHeight="1" x14ac:dyDescent="0.2">
      <c r="A92" s="153">
        <v>44642</v>
      </c>
      <c r="B92" s="78" t="s">
        <v>633</v>
      </c>
      <c r="C92" s="73" t="s">
        <v>634</v>
      </c>
      <c r="D92" s="79"/>
      <c r="E92" s="73" t="s">
        <v>237</v>
      </c>
      <c r="F92" s="74">
        <v>1</v>
      </c>
      <c r="G92" s="253"/>
      <c r="H92" s="200"/>
    </row>
    <row r="93" spans="1:8" ht="13.9" customHeight="1" x14ac:dyDescent="0.2">
      <c r="A93" s="153">
        <v>44644</v>
      </c>
      <c r="B93" s="78" t="s">
        <v>703</v>
      </c>
      <c r="C93" s="73" t="s">
        <v>704</v>
      </c>
      <c r="D93" s="79"/>
      <c r="E93" s="73" t="s">
        <v>105</v>
      </c>
      <c r="F93" s="74">
        <v>1</v>
      </c>
      <c r="G93" s="253"/>
      <c r="H93" s="200"/>
    </row>
    <row r="94" spans="1:8" ht="13.9" customHeight="1" x14ac:dyDescent="0.2">
      <c r="A94" s="153">
        <v>44645</v>
      </c>
      <c r="B94" s="78" t="s">
        <v>705</v>
      </c>
      <c r="C94" s="73" t="s">
        <v>706</v>
      </c>
      <c r="D94" s="79"/>
      <c r="E94" s="73" t="s">
        <v>105</v>
      </c>
      <c r="F94" s="74">
        <v>1</v>
      </c>
      <c r="G94" s="253"/>
      <c r="H94" s="200"/>
    </row>
    <row r="95" spans="1:8" ht="13.9" customHeight="1" x14ac:dyDescent="0.2">
      <c r="A95" s="153">
        <v>44645</v>
      </c>
      <c r="B95" s="78" t="s">
        <v>707</v>
      </c>
      <c r="C95" s="73" t="s">
        <v>708</v>
      </c>
      <c r="D95" s="79"/>
      <c r="E95" s="73" t="s">
        <v>105</v>
      </c>
      <c r="F95" s="74">
        <v>1</v>
      </c>
      <c r="G95" s="253"/>
      <c r="H95" s="200"/>
    </row>
    <row r="96" spans="1:8" ht="13.9" customHeight="1" x14ac:dyDescent="0.2">
      <c r="A96" s="153">
        <v>44648</v>
      </c>
      <c r="B96" s="78" t="s">
        <v>709</v>
      </c>
      <c r="C96" s="73" t="s">
        <v>710</v>
      </c>
      <c r="D96" s="79"/>
      <c r="E96" s="73" t="s">
        <v>711</v>
      </c>
      <c r="F96" s="74">
        <v>1</v>
      </c>
      <c r="G96" s="253"/>
      <c r="H96" s="200"/>
    </row>
    <row r="97" spans="1:8" ht="13.9" customHeight="1" x14ac:dyDescent="0.2">
      <c r="A97" s="153">
        <v>44648</v>
      </c>
      <c r="B97" s="78" t="s">
        <v>712</v>
      </c>
      <c r="C97" s="73" t="s">
        <v>713</v>
      </c>
      <c r="D97" s="79"/>
      <c r="E97" s="73" t="s">
        <v>105</v>
      </c>
      <c r="F97" s="74">
        <v>1</v>
      </c>
      <c r="G97" s="253"/>
      <c r="H97" s="200"/>
    </row>
    <row r="98" spans="1:8" ht="13.9" customHeight="1" x14ac:dyDescent="0.2">
      <c r="A98" s="153">
        <v>44649</v>
      </c>
      <c r="B98" s="78" t="s">
        <v>747</v>
      </c>
      <c r="C98" s="73" t="s">
        <v>748</v>
      </c>
      <c r="D98" s="79"/>
      <c r="E98" s="73" t="s">
        <v>749</v>
      </c>
      <c r="F98" s="74">
        <v>1</v>
      </c>
      <c r="G98" s="253"/>
      <c r="H98" s="200"/>
    </row>
    <row r="99" spans="1:8" ht="13.9" customHeight="1" x14ac:dyDescent="0.2">
      <c r="A99" s="153">
        <v>44649</v>
      </c>
      <c r="B99" s="78" t="s">
        <v>750</v>
      </c>
      <c r="C99" s="73" t="s">
        <v>751</v>
      </c>
      <c r="D99" s="79"/>
      <c r="E99" s="73" t="s">
        <v>749</v>
      </c>
      <c r="F99" s="74">
        <v>1</v>
      </c>
      <c r="G99" s="253"/>
      <c r="H99" s="200"/>
    </row>
    <row r="100" spans="1:8" ht="13.9" customHeight="1" x14ac:dyDescent="0.2">
      <c r="A100" s="153">
        <v>44649</v>
      </c>
      <c r="B100" s="78" t="s">
        <v>752</v>
      </c>
      <c r="C100" s="73" t="s">
        <v>753</v>
      </c>
      <c r="D100" s="79"/>
      <c r="E100" s="73" t="s">
        <v>749</v>
      </c>
      <c r="F100" s="74">
        <v>1</v>
      </c>
      <c r="G100" s="253"/>
      <c r="H100" s="200"/>
    </row>
    <row r="101" spans="1:8" ht="13.9" customHeight="1" x14ac:dyDescent="0.2">
      <c r="A101" s="153">
        <v>44649</v>
      </c>
      <c r="B101" s="78" t="s">
        <v>754</v>
      </c>
      <c r="C101" s="73" t="s">
        <v>755</v>
      </c>
      <c r="D101" s="79"/>
      <c r="E101" s="73" t="s">
        <v>749</v>
      </c>
      <c r="F101" s="74">
        <v>1</v>
      </c>
      <c r="G101" s="253"/>
      <c r="H101" s="200"/>
    </row>
    <row r="102" spans="1:8" ht="13.9" customHeight="1" x14ac:dyDescent="0.2">
      <c r="A102" s="153">
        <v>44649</v>
      </c>
      <c r="B102" s="78" t="s">
        <v>756</v>
      </c>
      <c r="C102" s="73" t="s">
        <v>757</v>
      </c>
      <c r="D102" s="79"/>
      <c r="E102" s="73" t="s">
        <v>749</v>
      </c>
      <c r="F102" s="74">
        <v>1</v>
      </c>
      <c r="G102" s="253"/>
      <c r="H102" s="200"/>
    </row>
    <row r="103" spans="1:8" ht="13.9" customHeight="1" x14ac:dyDescent="0.2">
      <c r="A103" s="153">
        <v>44649</v>
      </c>
      <c r="B103" s="78" t="s">
        <v>758</v>
      </c>
      <c r="C103" s="73" t="s">
        <v>759</v>
      </c>
      <c r="D103" s="79"/>
      <c r="E103" s="73" t="s">
        <v>749</v>
      </c>
      <c r="F103" s="74">
        <v>1</v>
      </c>
      <c r="G103" s="253"/>
      <c r="H103" s="200"/>
    </row>
    <row r="104" spans="1:8" ht="13.9" customHeight="1" x14ac:dyDescent="0.2">
      <c r="A104" s="153">
        <v>44649</v>
      </c>
      <c r="B104" s="78" t="s">
        <v>760</v>
      </c>
      <c r="C104" s="73" t="s">
        <v>761</v>
      </c>
      <c r="D104" s="79"/>
      <c r="E104" s="73" t="s">
        <v>749</v>
      </c>
      <c r="F104" s="74">
        <v>1</v>
      </c>
      <c r="G104" s="253"/>
      <c r="H104" s="200"/>
    </row>
    <row r="105" spans="1:8" ht="13.9" customHeight="1" x14ac:dyDescent="0.2">
      <c r="A105" s="153">
        <v>44649</v>
      </c>
      <c r="B105" s="78" t="s">
        <v>799</v>
      </c>
      <c r="C105" s="73" t="s">
        <v>800</v>
      </c>
      <c r="D105" s="79"/>
      <c r="E105" s="73" t="s">
        <v>801</v>
      </c>
      <c r="F105" s="74">
        <v>1</v>
      </c>
      <c r="G105" s="253"/>
      <c r="H105" s="200"/>
    </row>
    <row r="106" spans="1:8" ht="13.9" customHeight="1" x14ac:dyDescent="0.2">
      <c r="A106" s="153">
        <v>44649</v>
      </c>
      <c r="B106" s="78" t="s">
        <v>802</v>
      </c>
      <c r="C106" s="73" t="s">
        <v>803</v>
      </c>
      <c r="D106" s="79"/>
      <c r="E106" s="73" t="s">
        <v>105</v>
      </c>
      <c r="F106" s="74">
        <v>1</v>
      </c>
      <c r="G106" s="253"/>
      <c r="H106" s="200"/>
    </row>
    <row r="107" spans="1:8" ht="13.9" customHeight="1" x14ac:dyDescent="0.2">
      <c r="A107" s="153">
        <v>44649</v>
      </c>
      <c r="B107" s="78" t="s">
        <v>804</v>
      </c>
      <c r="C107" s="73" t="s">
        <v>805</v>
      </c>
      <c r="D107" s="79"/>
      <c r="E107" s="73" t="s">
        <v>105</v>
      </c>
      <c r="F107" s="74">
        <v>1</v>
      </c>
      <c r="G107" s="253"/>
      <c r="H107" s="200"/>
    </row>
    <row r="108" spans="1:8" ht="13.9" customHeight="1" x14ac:dyDescent="0.2">
      <c r="A108" s="153">
        <v>44649</v>
      </c>
      <c r="B108" s="78" t="s">
        <v>806</v>
      </c>
      <c r="C108" s="73" t="s">
        <v>807</v>
      </c>
      <c r="D108" s="79"/>
      <c r="E108" s="73" t="s">
        <v>105</v>
      </c>
      <c r="F108" s="74">
        <v>1</v>
      </c>
      <c r="G108" s="253"/>
      <c r="H108" s="200"/>
    </row>
    <row r="109" spans="1:8" ht="13.9" customHeight="1" x14ac:dyDescent="0.2">
      <c r="A109" s="153">
        <v>44650</v>
      </c>
      <c r="B109" s="78" t="s">
        <v>808</v>
      </c>
      <c r="C109" s="73" t="s">
        <v>809</v>
      </c>
      <c r="D109" s="79"/>
      <c r="E109" s="73" t="s">
        <v>810</v>
      </c>
      <c r="F109" s="74">
        <v>1</v>
      </c>
      <c r="G109" s="253"/>
      <c r="H109" s="200"/>
    </row>
    <row r="110" spans="1:8" ht="13.9" customHeight="1" x14ac:dyDescent="0.2">
      <c r="A110" s="153">
        <v>44650</v>
      </c>
      <c r="B110" s="78" t="s">
        <v>811</v>
      </c>
      <c r="C110" s="73" t="s">
        <v>812</v>
      </c>
      <c r="D110" s="79"/>
      <c r="E110" s="73" t="s">
        <v>105</v>
      </c>
      <c r="F110" s="74">
        <v>1</v>
      </c>
      <c r="G110" s="253"/>
      <c r="H110" s="200"/>
    </row>
    <row r="111" spans="1:8" ht="13.9" customHeight="1" x14ac:dyDescent="0.2">
      <c r="A111" s="153">
        <v>44650</v>
      </c>
      <c r="B111" s="78" t="s">
        <v>858</v>
      </c>
      <c r="C111" s="73" t="s">
        <v>859</v>
      </c>
      <c r="D111" s="79"/>
      <c r="E111" s="73" t="s">
        <v>105</v>
      </c>
      <c r="F111" s="74">
        <v>1</v>
      </c>
      <c r="G111" s="253"/>
      <c r="H111" s="200"/>
    </row>
    <row r="112" spans="1:8" ht="13.9" customHeight="1" x14ac:dyDescent="0.2">
      <c r="A112" s="153">
        <v>44650</v>
      </c>
      <c r="B112" s="78" t="s">
        <v>860</v>
      </c>
      <c r="C112" s="73" t="s">
        <v>861</v>
      </c>
      <c r="D112" s="79"/>
      <c r="E112" s="73" t="s">
        <v>105</v>
      </c>
      <c r="F112" s="74">
        <v>1</v>
      </c>
      <c r="G112" s="253"/>
      <c r="H112" s="200"/>
    </row>
    <row r="113" spans="1:8" ht="13.9" customHeight="1" x14ac:dyDescent="0.2">
      <c r="A113" s="153">
        <v>44651</v>
      </c>
      <c r="B113" s="78" t="s">
        <v>856</v>
      </c>
      <c r="C113" s="73" t="s">
        <v>857</v>
      </c>
      <c r="D113" s="79"/>
      <c r="E113" s="73" t="s">
        <v>110</v>
      </c>
      <c r="F113" s="74">
        <v>1</v>
      </c>
      <c r="G113" s="253"/>
      <c r="H113" s="200"/>
    </row>
    <row r="114" spans="1:8" ht="13.9" customHeight="1" x14ac:dyDescent="0.2">
      <c r="A114" s="135">
        <v>44651</v>
      </c>
      <c r="B114" s="78" t="s">
        <v>865</v>
      </c>
      <c r="C114" s="73" t="s">
        <v>866</v>
      </c>
      <c r="D114" s="79"/>
      <c r="E114" s="73" t="s">
        <v>87</v>
      </c>
      <c r="F114" s="74">
        <v>1</v>
      </c>
      <c r="G114" s="253"/>
      <c r="H114" s="200"/>
    </row>
    <row r="115" spans="1:8" ht="13.9" customHeight="1" x14ac:dyDescent="0.2">
      <c r="A115" s="153">
        <v>44651</v>
      </c>
      <c r="B115" s="78" t="s">
        <v>867</v>
      </c>
      <c r="C115" s="73" t="s">
        <v>868</v>
      </c>
      <c r="D115" s="79"/>
      <c r="E115" s="73" t="s">
        <v>87</v>
      </c>
      <c r="F115" s="74">
        <v>1</v>
      </c>
      <c r="G115" s="253"/>
      <c r="H115" s="200"/>
    </row>
    <row r="116" spans="1:8" ht="13.9" customHeight="1" x14ac:dyDescent="0.2">
      <c r="A116" s="153">
        <v>44651</v>
      </c>
      <c r="B116" s="78" t="s">
        <v>869</v>
      </c>
      <c r="C116" s="73" t="s">
        <v>870</v>
      </c>
      <c r="D116" s="79"/>
      <c r="E116" s="73" t="s">
        <v>87</v>
      </c>
      <c r="F116" s="74">
        <v>1</v>
      </c>
      <c r="G116" s="253"/>
      <c r="H116" s="200"/>
    </row>
    <row r="117" spans="1:8" ht="13.9" customHeight="1" x14ac:dyDescent="0.2">
      <c r="A117" s="153">
        <v>44651</v>
      </c>
      <c r="B117" s="78" t="s">
        <v>871</v>
      </c>
      <c r="C117" s="73" t="s">
        <v>872</v>
      </c>
      <c r="D117" s="79"/>
      <c r="E117" s="73" t="s">
        <v>87</v>
      </c>
      <c r="F117" s="74">
        <v>1</v>
      </c>
      <c r="G117" s="253"/>
      <c r="H117" s="200"/>
    </row>
    <row r="118" spans="1:8" ht="15.75" customHeight="1" x14ac:dyDescent="0.2">
      <c r="A118" s="153">
        <v>44651</v>
      </c>
      <c r="B118" s="78" t="s">
        <v>873</v>
      </c>
      <c r="C118" s="73" t="s">
        <v>874</v>
      </c>
      <c r="D118" s="79"/>
      <c r="E118" s="73" t="s">
        <v>87</v>
      </c>
      <c r="F118" s="74">
        <v>1</v>
      </c>
      <c r="G118" s="253"/>
      <c r="H118" s="200"/>
    </row>
    <row r="119" spans="1:8" ht="15.75" customHeight="1" x14ac:dyDescent="0.2">
      <c r="A119" s="153">
        <v>44651</v>
      </c>
      <c r="B119" s="78" t="s">
        <v>875</v>
      </c>
      <c r="C119" s="73" t="s">
        <v>876</v>
      </c>
      <c r="D119" s="79"/>
      <c r="E119" s="73" t="s">
        <v>105</v>
      </c>
      <c r="F119" s="74">
        <v>1</v>
      </c>
      <c r="G119" s="253"/>
      <c r="H119" s="200"/>
    </row>
    <row r="120" spans="1:8" ht="15.75" customHeight="1" x14ac:dyDescent="0.2">
      <c r="A120" s="153">
        <v>44651</v>
      </c>
      <c r="B120" s="78" t="s">
        <v>877</v>
      </c>
      <c r="C120" s="73" t="s">
        <v>878</v>
      </c>
      <c r="D120" s="79"/>
      <c r="E120" s="73" t="s">
        <v>105</v>
      </c>
      <c r="F120" s="74">
        <v>1</v>
      </c>
      <c r="G120" s="253"/>
      <c r="H120" s="200"/>
    </row>
    <row r="121" spans="1:8" ht="15.75" customHeight="1" thickBot="1" x14ac:dyDescent="0.25">
      <c r="A121" s="154"/>
      <c r="B121" s="155"/>
      <c r="C121" s="156"/>
      <c r="D121" s="157"/>
      <c r="E121" s="158" t="s">
        <v>25</v>
      </c>
      <c r="F121" s="159">
        <f>SUM(F38:F120)</f>
        <v>83</v>
      </c>
      <c r="G121" s="160"/>
      <c r="H121" s="161"/>
    </row>
    <row r="122" spans="1:8" ht="15.75" customHeight="1" thickTop="1" x14ac:dyDescent="0.2">
      <c r="A122"/>
      <c r="B122"/>
      <c r="C122"/>
      <c r="D122"/>
      <c r="E122"/>
      <c r="F122"/>
      <c r="G122" s="7"/>
      <c r="H122"/>
    </row>
    <row r="123" spans="1:8" ht="15.75" customHeight="1" x14ac:dyDescent="0.2">
      <c r="A123"/>
      <c r="B123"/>
      <c r="C123"/>
      <c r="D123"/>
      <c r="E123"/>
      <c r="F123"/>
      <c r="G123" s="7"/>
      <c r="H123"/>
    </row>
    <row r="124" spans="1:8" ht="15.75" customHeight="1" x14ac:dyDescent="0.2">
      <c r="A124"/>
      <c r="B124"/>
      <c r="C124"/>
      <c r="D124"/>
      <c r="E124"/>
      <c r="F124"/>
      <c r="G124" s="7"/>
      <c r="H124"/>
    </row>
    <row r="125" spans="1:8" ht="15.75" customHeight="1" x14ac:dyDescent="0.2">
      <c r="A125"/>
      <c r="B125"/>
      <c r="C125"/>
      <c r="D125"/>
      <c r="E125"/>
      <c r="F125"/>
      <c r="G125" s="7"/>
      <c r="H125"/>
    </row>
    <row r="126" spans="1:8" ht="15.75" customHeight="1" x14ac:dyDescent="0.2">
      <c r="B126"/>
      <c r="C126"/>
      <c r="D126"/>
      <c r="E126"/>
      <c r="F126"/>
      <c r="G126" s="7"/>
      <c r="H126"/>
    </row>
    <row r="127" spans="1:8" ht="15.75" customHeight="1" x14ac:dyDescent="0.2">
      <c r="B127"/>
      <c r="C127"/>
      <c r="D127"/>
      <c r="E127"/>
      <c r="F127"/>
      <c r="G127" s="7"/>
      <c r="H127"/>
    </row>
    <row r="128" spans="1:8" ht="15.75" customHeight="1" x14ac:dyDescent="0.2">
      <c r="B128"/>
      <c r="C128"/>
      <c r="D128"/>
      <c r="E128"/>
      <c r="F128"/>
      <c r="G128" s="7"/>
      <c r="H128"/>
    </row>
    <row r="129" spans="7:8" ht="15.75" customHeight="1" x14ac:dyDescent="0.2">
      <c r="G129" s="7"/>
      <c r="H129"/>
    </row>
    <row r="130" spans="7:8" ht="15.75" customHeight="1" x14ac:dyDescent="0.2">
      <c r="G130" s="7"/>
      <c r="H130"/>
    </row>
    <row r="131" spans="7:8" ht="15.75" customHeight="1" x14ac:dyDescent="0.2">
      <c r="G131" s="7"/>
      <c r="H131"/>
    </row>
    <row r="132" spans="7:8" ht="15.75" customHeight="1" x14ac:dyDescent="0.2">
      <c r="G132" s="7"/>
      <c r="H132"/>
    </row>
    <row r="133" spans="7:8" ht="15.75" customHeight="1" x14ac:dyDescent="0.2">
      <c r="G133" s="7"/>
      <c r="H133"/>
    </row>
    <row r="134" spans="7:8" ht="15.75" customHeight="1" x14ac:dyDescent="0.2">
      <c r="G134" s="7"/>
      <c r="H134"/>
    </row>
    <row r="135" spans="7:8" ht="15.75" customHeight="1" x14ac:dyDescent="0.2">
      <c r="G135" s="7"/>
      <c r="H135"/>
    </row>
    <row r="136" spans="7:8" ht="15.75" customHeight="1" x14ac:dyDescent="0.2">
      <c r="H136"/>
    </row>
    <row r="137" spans="7:8" ht="15.75" customHeight="1" x14ac:dyDescent="0.2">
      <c r="H137"/>
    </row>
    <row r="138" spans="7:8" ht="15.75" customHeight="1" x14ac:dyDescent="0.2">
      <c r="H138"/>
    </row>
    <row r="139" spans="7:8" ht="15.75" customHeight="1" x14ac:dyDescent="0.2">
      <c r="H139"/>
    </row>
    <row r="140" spans="7:8" ht="15.75" customHeight="1" x14ac:dyDescent="0.2">
      <c r="G140" s="19"/>
      <c r="H140"/>
    </row>
    <row r="141" spans="7:8" ht="15.75" customHeight="1" x14ac:dyDescent="0.2">
      <c r="G141" s="19"/>
      <c r="H141"/>
    </row>
    <row r="142" spans="7:8" ht="15.75" customHeight="1" x14ac:dyDescent="0.2">
      <c r="G142" s="19"/>
      <c r="H142"/>
    </row>
    <row r="143" spans="7:8" ht="15.75" customHeight="1" x14ac:dyDescent="0.2">
      <c r="G143" s="19"/>
      <c r="H143"/>
    </row>
    <row r="144" spans="7:8" ht="15.75" customHeight="1" x14ac:dyDescent="0.2">
      <c r="G144" s="19"/>
      <c r="H144"/>
    </row>
    <row r="145" spans="7:8" ht="15.75" customHeight="1" x14ac:dyDescent="0.2">
      <c r="G145" s="19"/>
      <c r="H145"/>
    </row>
    <row r="146" spans="7:8" ht="15.75" customHeight="1" x14ac:dyDescent="0.2">
      <c r="G146" s="19"/>
      <c r="H146"/>
    </row>
    <row r="147" spans="7:8" ht="15.75" customHeight="1" x14ac:dyDescent="0.2">
      <c r="G147" s="19"/>
      <c r="H147"/>
    </row>
    <row r="148" spans="7:8" ht="15.75" customHeight="1" x14ac:dyDescent="0.2">
      <c r="G148" s="19"/>
      <c r="H148"/>
    </row>
    <row r="149" spans="7:8" ht="15.75" customHeight="1" x14ac:dyDescent="0.2">
      <c r="G149" s="19"/>
      <c r="H149"/>
    </row>
    <row r="150" spans="7:8" ht="15.75" customHeight="1" x14ac:dyDescent="0.2">
      <c r="G150" s="19"/>
      <c r="H150"/>
    </row>
    <row r="151" spans="7:8" ht="15.75" customHeight="1" x14ac:dyDescent="0.2">
      <c r="G151" s="19"/>
      <c r="H151"/>
    </row>
    <row r="152" spans="7:8" ht="15.75" customHeight="1" x14ac:dyDescent="0.2">
      <c r="H152"/>
    </row>
    <row r="153" spans="7:8" ht="15.75" customHeight="1" x14ac:dyDescent="0.2">
      <c r="H153"/>
    </row>
    <row r="154" spans="7:8" ht="15.75" customHeight="1" x14ac:dyDescent="0.2">
      <c r="H154"/>
    </row>
    <row r="155" spans="7:8" ht="15.75" customHeight="1" x14ac:dyDescent="0.2">
      <c r="H155"/>
    </row>
    <row r="156" spans="7:8" ht="15.75" customHeight="1" x14ac:dyDescent="0.2">
      <c r="H156"/>
    </row>
    <row r="157" spans="7:8" ht="15.75" customHeight="1" x14ac:dyDescent="0.2"/>
    <row r="158" spans="7:8" ht="15.75" customHeight="1" x14ac:dyDescent="0.2"/>
    <row r="159" spans="7:8" ht="15.75" customHeight="1" x14ac:dyDescent="0.2"/>
    <row r="160" spans="7:8" ht="15.75" customHeight="1" x14ac:dyDescent="0.2"/>
    <row r="161" spans="7:8" ht="15.75" customHeight="1" x14ac:dyDescent="0.2">
      <c r="G161" s="19"/>
    </row>
    <row r="162" spans="7:8" ht="15.75" customHeight="1" x14ac:dyDescent="0.2">
      <c r="G162" s="19"/>
    </row>
    <row r="163" spans="7:8" ht="15.75" customHeight="1" x14ac:dyDescent="0.2">
      <c r="G163" s="19"/>
    </row>
    <row r="164" spans="7:8" ht="15.75" customHeight="1" x14ac:dyDescent="0.2">
      <c r="G164" s="19"/>
    </row>
    <row r="165" spans="7:8" ht="15.75" customHeight="1" x14ac:dyDescent="0.2">
      <c r="G165" s="19"/>
    </row>
    <row r="166" spans="7:8" ht="15.75" customHeight="1" x14ac:dyDescent="0.2">
      <c r="G166" s="19"/>
    </row>
    <row r="167" spans="7:8" ht="15.75" customHeight="1" x14ac:dyDescent="0.2">
      <c r="G167" s="19"/>
    </row>
    <row r="168" spans="7:8" ht="15.75" customHeight="1" x14ac:dyDescent="0.2">
      <c r="G168" s="19"/>
    </row>
    <row r="169" spans="7:8" ht="15.75" customHeight="1" x14ac:dyDescent="0.2">
      <c r="H169" s="11"/>
    </row>
    <row r="170" spans="7:8" ht="15.75" customHeight="1" x14ac:dyDescent="0.2">
      <c r="G170" s="19"/>
      <c r="H170" s="11"/>
    </row>
    <row r="171" spans="7:8" ht="15.75" customHeight="1" x14ac:dyDescent="0.2">
      <c r="G171" s="19"/>
      <c r="H171" s="11"/>
    </row>
    <row r="172" spans="7:8" ht="15.75" customHeight="1" x14ac:dyDescent="0.2">
      <c r="G172" s="19"/>
      <c r="H172" s="11"/>
    </row>
    <row r="173" spans="7:8" ht="15.75" customHeight="1" x14ac:dyDescent="0.2">
      <c r="G173" s="19"/>
      <c r="H173" s="11"/>
    </row>
    <row r="174" spans="7:8" ht="15.75" customHeight="1" x14ac:dyDescent="0.2">
      <c r="G174" s="19"/>
      <c r="H174" s="11"/>
    </row>
    <row r="175" spans="7:8" ht="15.75" customHeight="1" x14ac:dyDescent="0.2">
      <c r="G175" s="19"/>
      <c r="H175" s="11"/>
    </row>
    <row r="176" spans="7:8" ht="15.75" customHeight="1" x14ac:dyDescent="0.2">
      <c r="G176" s="19"/>
      <c r="H176" s="11"/>
    </row>
    <row r="177" spans="7:8" ht="15.75" customHeight="1" x14ac:dyDescent="0.2">
      <c r="H177"/>
    </row>
    <row r="178" spans="7:8" ht="15.75" customHeight="1" x14ac:dyDescent="0.2">
      <c r="G178" s="19"/>
      <c r="H178"/>
    </row>
    <row r="179" spans="7:8" ht="15.75" customHeight="1" x14ac:dyDescent="0.2">
      <c r="G179" s="19"/>
      <c r="H179"/>
    </row>
    <row r="180" spans="7:8" ht="15.75" customHeight="1" x14ac:dyDescent="0.2">
      <c r="G180"/>
      <c r="H180"/>
    </row>
    <row r="181" spans="7:8" ht="15.75" customHeight="1" x14ac:dyDescent="0.2">
      <c r="G181"/>
      <c r="H181"/>
    </row>
    <row r="182" spans="7:8" ht="15.75" customHeight="1" x14ac:dyDescent="0.2">
      <c r="G182"/>
      <c r="H182"/>
    </row>
    <row r="183" spans="7:8" ht="15.75" customHeight="1" x14ac:dyDescent="0.2">
      <c r="G183"/>
      <c r="H183"/>
    </row>
    <row r="184" spans="7:8" ht="15.75" customHeight="1" x14ac:dyDescent="0.2">
      <c r="G184"/>
      <c r="H184"/>
    </row>
    <row r="185" spans="7:8" ht="15.75" customHeight="1" x14ac:dyDescent="0.2">
      <c r="G185"/>
      <c r="H185"/>
    </row>
    <row r="186" spans="7:8" ht="15.75" customHeight="1" x14ac:dyDescent="0.2">
      <c r="G186"/>
      <c r="H186"/>
    </row>
    <row r="187" spans="7:8" ht="15.75" customHeight="1" x14ac:dyDescent="0.2">
      <c r="G187"/>
      <c r="H187"/>
    </row>
    <row r="188" spans="7:8" ht="15.75" customHeight="1" x14ac:dyDescent="0.2">
      <c r="H188" s="11"/>
    </row>
    <row r="189" spans="7:8" ht="15.75" customHeight="1" x14ac:dyDescent="0.2"/>
    <row r="190" spans="7:8" ht="15.75" customHeight="1" x14ac:dyDescent="0.2"/>
    <row r="191" spans="7:8" ht="15.75" customHeight="1" x14ac:dyDescent="0.2"/>
    <row r="192" spans="7:8" ht="15.75" customHeight="1" x14ac:dyDescent="0.2"/>
    <row r="193" spans="7:7" ht="15.75" customHeight="1" x14ac:dyDescent="0.2"/>
    <row r="194" spans="7:7" ht="15.75" customHeight="1" x14ac:dyDescent="0.2"/>
    <row r="195" spans="7:7" ht="15.75" customHeight="1" x14ac:dyDescent="0.2"/>
    <row r="196" spans="7:7" ht="15.75" customHeight="1" x14ac:dyDescent="0.2"/>
    <row r="197" spans="7:7" ht="15.75" customHeight="1" x14ac:dyDescent="0.2"/>
    <row r="198" spans="7:7" ht="15.75" customHeight="1" x14ac:dyDescent="0.2">
      <c r="G198" s="7"/>
    </row>
    <row r="199" spans="7:7" ht="15.75" customHeight="1" x14ac:dyDescent="0.2">
      <c r="G199" s="7"/>
    </row>
    <row r="200" spans="7:7" ht="15.75" customHeight="1" x14ac:dyDescent="0.2"/>
    <row r="201" spans="7:7" ht="15.75" customHeight="1" x14ac:dyDescent="0.2"/>
    <row r="202" spans="7:7" ht="15.75" customHeight="1" x14ac:dyDescent="0.2"/>
    <row r="203" spans="7:7" ht="15.75" customHeight="1" x14ac:dyDescent="0.2"/>
    <row r="204" spans="7:7" ht="15.75" customHeight="1" x14ac:dyDescent="0.2"/>
    <row r="205" spans="7:7" ht="15.75" customHeight="1" x14ac:dyDescent="0.2"/>
    <row r="206" spans="7:7" ht="15.75" customHeight="1" x14ac:dyDescent="0.2"/>
    <row r="207" spans="7:7" ht="15.75" customHeight="1" x14ac:dyDescent="0.2"/>
    <row r="208" spans="7:7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3.5" customHeight="1" x14ac:dyDescent="0.2"/>
    <row r="387" ht="15.75" customHeight="1" x14ac:dyDescent="0.2"/>
    <row r="388" ht="15.75" customHeight="1" x14ac:dyDescent="0.2"/>
    <row r="389" ht="15.75" customHeight="1" x14ac:dyDescent="0.2"/>
    <row r="390" ht="15" customHeight="1" x14ac:dyDescent="0.2"/>
    <row r="391" ht="1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4.2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spans="9:9" ht="14.25" customHeight="1" x14ac:dyDescent="0.2"/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 t="s">
        <v>41</v>
      </c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4.25" customHeight="1" x14ac:dyDescent="0.2">
      <c r="I571" s="28"/>
    </row>
    <row r="572" spans="9:9" ht="14.25" customHeight="1" x14ac:dyDescent="0.2">
      <c r="I572" s="28"/>
    </row>
    <row r="573" spans="9:9" ht="14.25" customHeight="1" x14ac:dyDescent="0.2">
      <c r="I573" s="28"/>
    </row>
    <row r="574" spans="9:9" ht="14.25" customHeight="1" x14ac:dyDescent="0.2">
      <c r="I574" s="28"/>
    </row>
    <row r="575" spans="9:9" ht="14.25" customHeight="1" x14ac:dyDescent="0.2">
      <c r="I575" s="28"/>
    </row>
    <row r="576" spans="9:9" ht="14.25" customHeight="1" x14ac:dyDescent="0.2">
      <c r="I576" s="28"/>
    </row>
    <row r="577" spans="9:9" ht="14.25" customHeight="1" x14ac:dyDescent="0.2">
      <c r="I577" s="28"/>
    </row>
    <row r="578" spans="9:9" ht="14.25" customHeight="1" x14ac:dyDescent="0.2">
      <c r="I578" s="28"/>
    </row>
    <row r="579" spans="9:9" ht="14.25" customHeight="1" x14ac:dyDescent="0.2">
      <c r="I579" s="28"/>
    </row>
    <row r="580" spans="9:9" ht="14.25" customHeight="1" x14ac:dyDescent="0.2">
      <c r="I580" s="28"/>
    </row>
    <row r="581" spans="9:9" ht="14.25" customHeight="1" x14ac:dyDescent="0.2">
      <c r="I581" s="28"/>
    </row>
    <row r="582" spans="9:9" ht="14.25" customHeight="1" x14ac:dyDescent="0.2">
      <c r="I582" s="28"/>
    </row>
    <row r="583" spans="9:9" ht="14.25" customHeight="1" x14ac:dyDescent="0.2">
      <c r="I583" s="28"/>
    </row>
    <row r="584" spans="9:9" ht="13.5" customHeight="1" x14ac:dyDescent="0.2"/>
    <row r="585" spans="9:9" ht="14.25" customHeight="1" x14ac:dyDescent="0.2"/>
    <row r="586" spans="9:9" ht="14.25" customHeight="1" x14ac:dyDescent="0.2"/>
    <row r="587" spans="9:9" ht="14.25" customHeight="1" x14ac:dyDescent="0.2"/>
    <row r="588" spans="9:9" ht="14.25" customHeight="1" x14ac:dyDescent="0.2"/>
    <row r="589" spans="9:9" ht="14.25" customHeight="1" x14ac:dyDescent="0.2"/>
    <row r="590" spans="9:9" ht="14.25" customHeight="1" x14ac:dyDescent="0.2"/>
    <row r="591" spans="9:9" ht="14.25" customHeight="1" x14ac:dyDescent="0.2"/>
    <row r="592" spans="9:9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" customHeight="1" x14ac:dyDescent="0.2"/>
    <row r="613" ht="15.7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5" customHeight="1" x14ac:dyDescent="0.2"/>
    <row r="630" ht="14.25" customHeight="1" x14ac:dyDescent="0.2"/>
    <row r="631" ht="14.25" customHeight="1" x14ac:dyDescent="0.2"/>
    <row r="633" ht="13.5" customHeight="1" x14ac:dyDescent="0.2"/>
    <row r="636" ht="14.25" customHeight="1" x14ac:dyDescent="0.2"/>
    <row r="637" ht="13.5" customHeight="1" x14ac:dyDescent="0.2"/>
    <row r="782" spans="16384:16384" x14ac:dyDescent="0.2">
      <c r="XFD782">
        <f>SUM(I782:XFC782)</f>
        <v>0</v>
      </c>
    </row>
    <row r="783" spans="16384:16384" x14ac:dyDescent="0.2">
      <c r="XFD783">
        <f>SUM(I783:XFC783)</f>
        <v>0</v>
      </c>
    </row>
    <row r="791" spans="9:9 16376:16376" x14ac:dyDescent="0.2">
      <c r="I791"/>
    </row>
    <row r="792" spans="9:9 16376:16376" x14ac:dyDescent="0.2">
      <c r="I792"/>
    </row>
    <row r="793" spans="9:9 16376:16376" x14ac:dyDescent="0.2">
      <c r="I793"/>
    </row>
    <row r="794" spans="9:9 16376:16376" x14ac:dyDescent="0.2">
      <c r="I794"/>
    </row>
    <row r="795" spans="9:9 16376:16376" x14ac:dyDescent="0.2">
      <c r="I795"/>
    </row>
    <row r="796" spans="9:9 16376:16376" x14ac:dyDescent="0.2">
      <c r="I796"/>
    </row>
    <row r="797" spans="9:9 16376:16376" x14ac:dyDescent="0.2">
      <c r="I797"/>
    </row>
    <row r="798" spans="9:9 16376:16376" x14ac:dyDescent="0.2">
      <c r="I798"/>
    </row>
    <row r="799" spans="9:9 16376:16376" x14ac:dyDescent="0.2">
      <c r="I799"/>
      <c r="XEV799">
        <f>SUM(I799:XEU799)</f>
        <v>0</v>
      </c>
    </row>
    <row r="800" spans="9:9 16376:16376" x14ac:dyDescent="0.2">
      <c r="I800"/>
    </row>
    <row r="801" spans="9:9 16376:16384" x14ac:dyDescent="0.2">
      <c r="I801"/>
    </row>
    <row r="802" spans="9:9 16376:16384" x14ac:dyDescent="0.2">
      <c r="I802"/>
    </row>
    <row r="803" spans="9:9 16376:16384" x14ac:dyDescent="0.2">
      <c r="I803"/>
      <c r="XEV803">
        <f>SUM(I803:XEU803)</f>
        <v>0</v>
      </c>
    </row>
    <row r="804" spans="9:9 16376:16384" x14ac:dyDescent="0.2">
      <c r="I804"/>
      <c r="XEV804">
        <f>SUM(I804:XEU804)</f>
        <v>0</v>
      </c>
    </row>
    <row r="805" spans="9:9 16376:16384" x14ac:dyDescent="0.2">
      <c r="I805"/>
    </row>
    <row r="806" spans="9:9 16376:16384" x14ac:dyDescent="0.2">
      <c r="I806"/>
    </row>
    <row r="807" spans="9:9 16376:16384" x14ac:dyDescent="0.2">
      <c r="I807"/>
    </row>
    <row r="814" spans="9:9 16376:16384" x14ac:dyDescent="0.2">
      <c r="XFD814">
        <f>SUM(I814:XFC814)</f>
        <v>0</v>
      </c>
    </row>
    <row r="815" spans="9:9 16376:16384" x14ac:dyDescent="0.2">
      <c r="XFD815">
        <f>SUM(I815:XFC815)</f>
        <v>0</v>
      </c>
    </row>
    <row r="827" spans="9:9 16384:16384" x14ac:dyDescent="0.2">
      <c r="XFD827">
        <f>SUM(I827:XFC827)</f>
        <v>0</v>
      </c>
    </row>
    <row r="828" spans="9:9 16384:16384" x14ac:dyDescent="0.2">
      <c r="XFD828">
        <f>SUM(I828:XFC828)</f>
        <v>0</v>
      </c>
    </row>
    <row r="831" spans="9:9 16384:16384" x14ac:dyDescent="0.2">
      <c r="I831"/>
    </row>
    <row r="832" spans="9:9 16384:16384" x14ac:dyDescent="0.2">
      <c r="I832"/>
    </row>
    <row r="833" spans="9:9 16376:16376" x14ac:dyDescent="0.2">
      <c r="I833"/>
      <c r="XEV833">
        <f>SUM(I833:XEU833)</f>
        <v>0</v>
      </c>
    </row>
    <row r="834" spans="9:9 16376:16376" x14ac:dyDescent="0.2">
      <c r="I834"/>
    </row>
    <row r="835" spans="9:9 16376:16376" x14ac:dyDescent="0.2">
      <c r="I835"/>
    </row>
    <row r="836" spans="9:9 16376:16376" x14ac:dyDescent="0.2">
      <c r="I836"/>
    </row>
    <row r="837" spans="9:9 16376:16376" x14ac:dyDescent="0.2">
      <c r="I837"/>
    </row>
    <row r="838" spans="9:9 16376:16376" x14ac:dyDescent="0.2">
      <c r="I838"/>
    </row>
    <row r="839" spans="9:9 16376:16376" x14ac:dyDescent="0.2">
      <c r="I839"/>
    </row>
    <row r="840" spans="9:9 16376:16376" x14ac:dyDescent="0.2">
      <c r="I840"/>
    </row>
    <row r="841" spans="9:9 16376:16376" x14ac:dyDescent="0.2">
      <c r="I841"/>
    </row>
    <row r="983" spans="12:12" x14ac:dyDescent="0.2">
      <c r="L983" s="24"/>
    </row>
    <row r="999" spans="9:9" ht="15" customHeight="1" x14ac:dyDescent="0.2"/>
    <row r="1000" spans="9:9" ht="15" customHeight="1" x14ac:dyDescent="0.2"/>
    <row r="1001" spans="9:9" ht="15" customHeight="1" x14ac:dyDescent="0.2"/>
    <row r="1002" spans="9:9" ht="15" customHeight="1" x14ac:dyDescent="0.2"/>
    <row r="1003" spans="9:9" ht="15" customHeight="1" x14ac:dyDescent="0.2"/>
    <row r="1004" spans="9:9" ht="15" customHeight="1" x14ac:dyDescent="0.2"/>
    <row r="1005" spans="9:9" ht="15" customHeight="1" x14ac:dyDescent="0.2"/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/>
    <row r="1025" spans="9:9" ht="15" customHeight="1" x14ac:dyDescent="0.2"/>
    <row r="1026" spans="9:9" ht="15" customHeight="1" x14ac:dyDescent="0.2"/>
    <row r="1027" spans="9:9" ht="15" customHeight="1" x14ac:dyDescent="0.2"/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>
      <c r="I1102"/>
    </row>
    <row r="1103" spans="9:9" ht="15" customHeight="1" x14ac:dyDescent="0.2">
      <c r="I1103"/>
    </row>
    <row r="1104" spans="9:9" ht="15" customHeight="1" x14ac:dyDescent="0.2">
      <c r="I1104"/>
    </row>
    <row r="1105" spans="9:9" ht="15" customHeight="1" x14ac:dyDescent="0.2">
      <c r="I1105"/>
    </row>
    <row r="1106" spans="9:9" ht="15" customHeight="1" x14ac:dyDescent="0.2">
      <c r="I1106"/>
    </row>
    <row r="1107" spans="9:9" ht="15" customHeight="1" x14ac:dyDescent="0.2">
      <c r="I1107"/>
    </row>
    <row r="1108" spans="9:9" ht="15" customHeight="1" x14ac:dyDescent="0.2">
      <c r="I1108"/>
    </row>
    <row r="1109" spans="9:9" ht="15" customHeight="1" x14ac:dyDescent="0.2">
      <c r="I1109"/>
    </row>
    <row r="1110" spans="9:9" ht="15" customHeight="1" x14ac:dyDescent="0.2"/>
    <row r="1111" spans="9:9" ht="15" customHeight="1" x14ac:dyDescent="0.2"/>
    <row r="1112" spans="9:9" ht="15" customHeight="1" x14ac:dyDescent="0.2"/>
    <row r="1113" spans="9:9" ht="15" customHeight="1" x14ac:dyDescent="0.2"/>
    <row r="1114" spans="9:9" ht="15" customHeight="1" x14ac:dyDescent="0.2"/>
    <row r="1115" spans="9:9" ht="15" customHeight="1" x14ac:dyDescent="0.2"/>
    <row r="1116" spans="9:9" ht="15" customHeight="1" x14ac:dyDescent="0.2"/>
    <row r="1117" spans="9:9" ht="15" customHeight="1" x14ac:dyDescent="0.2"/>
    <row r="1118" spans="9:9" ht="15.75" customHeight="1" x14ac:dyDescent="0.2"/>
    <row r="1119" spans="9:9" ht="16.5" customHeight="1" x14ac:dyDescent="0.2"/>
    <row r="1120" spans="9:9" ht="15.75" customHeight="1" x14ac:dyDescent="0.2"/>
    <row r="1121" spans="9:9" ht="17.25" customHeight="1" x14ac:dyDescent="0.2"/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</sheetData>
  <sortState ref="A48:XFD130">
    <sortCondition ref="A48"/>
  </sortState>
  <mergeCells count="2">
    <mergeCell ref="A6:B6"/>
    <mergeCell ref="A29:B29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2022-04-01T14:31:54Z</cp:lastPrinted>
  <dcterms:created xsi:type="dcterms:W3CDTF">2003-02-04T19:04:15Z</dcterms:created>
  <dcterms:modified xsi:type="dcterms:W3CDTF">2022-04-01T14:33:39Z</dcterms:modified>
</cp:coreProperties>
</file>