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0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MISC!$A$32:$G$35</definedName>
    <definedName name="_xlnm.Print_Area" localSheetId="3">Commercial!$A$1:$I$31</definedName>
  </definedNames>
  <calcPr calcId="162913"/>
</workbook>
</file>

<file path=xl/calcChain.xml><?xml version="1.0" encoding="utf-8"?>
<calcChain xmlns="http://schemas.openxmlformats.org/spreadsheetml/2006/main">
  <c r="D16" i="6" l="1"/>
  <c r="F40" i="5"/>
  <c r="D30" i="6" l="1"/>
  <c r="D29" i="6"/>
  <c r="D28" i="6"/>
  <c r="D26" i="6"/>
  <c r="D25" i="6"/>
  <c r="D21" i="6"/>
  <c r="D20" i="6"/>
  <c r="B20" i="6"/>
  <c r="B21" i="6"/>
  <c r="B22" i="6"/>
  <c r="B23" i="6"/>
  <c r="B24" i="6"/>
  <c r="B25" i="6"/>
  <c r="B26" i="6"/>
  <c r="B27" i="6"/>
  <c r="B28" i="6"/>
  <c r="B29" i="6"/>
  <c r="B30" i="6"/>
  <c r="B31" i="6"/>
  <c r="L139" i="1" l="1"/>
  <c r="D23" i="6" l="1"/>
  <c r="D31" i="6" l="1"/>
  <c r="D27" i="6"/>
  <c r="D24" i="6"/>
  <c r="D22" i="6"/>
  <c r="H32" i="6" l="1"/>
  <c r="H16" i="6"/>
  <c r="C16" i="6" l="1"/>
  <c r="C32" i="6"/>
  <c r="B32" i="6" l="1"/>
  <c r="L58" i="1" l="1"/>
  <c r="F8" i="5" l="1"/>
  <c r="H8" i="5" l="1"/>
  <c r="K58" i="1" l="1"/>
  <c r="J58" i="1"/>
  <c r="I58" i="1"/>
  <c r="L80" i="1" l="1"/>
  <c r="K80" i="1"/>
  <c r="J80" i="1"/>
  <c r="I80" i="1"/>
  <c r="I75" i="1" l="1"/>
  <c r="J75" i="1"/>
  <c r="K75" i="1"/>
  <c r="L75" i="1"/>
  <c r="L69" i="1" l="1"/>
  <c r="K69" i="1" l="1"/>
  <c r="J69" i="1"/>
  <c r="I69" i="1"/>
  <c r="L85" i="1" l="1"/>
  <c r="K85" i="1"/>
  <c r="J85" i="1"/>
  <c r="I85" i="1"/>
  <c r="I139" i="1" l="1"/>
  <c r="J139" i="1"/>
  <c r="K139" i="1"/>
  <c r="J70" i="1" l="1"/>
  <c r="I70" i="1" l="1"/>
  <c r="K70" i="1"/>
  <c r="G16" i="6" l="1"/>
  <c r="F32" i="5" l="1"/>
  <c r="I31" i="2" l="1"/>
  <c r="H31" i="2"/>
  <c r="G31" i="2"/>
  <c r="F31" i="2"/>
  <c r="F6" i="2" l="1"/>
  <c r="G6" i="2"/>
  <c r="H6" i="2"/>
  <c r="I6" i="2"/>
  <c r="I32" i="6" l="1"/>
  <c r="G32" i="6"/>
  <c r="I16" i="6"/>
  <c r="F88" i="5" l="1"/>
  <c r="XEV768" i="5" l="1"/>
  <c r="XFD752" i="5"/>
  <c r="XFD797" i="5"/>
  <c r="XFD783" i="5"/>
  <c r="XFD784" i="5" l="1"/>
  <c r="XFD751" i="5"/>
  <c r="XEV772" i="5"/>
  <c r="XEV773" i="5"/>
  <c r="XFD796" i="5"/>
  <c r="XEV802" i="5"/>
  <c r="D32" i="6" l="1"/>
  <c r="J7" i="3" l="1"/>
  <c r="H7" i="3" l="1"/>
  <c r="I7" i="3"/>
  <c r="L70" i="1"/>
  <c r="B16" i="6"/>
</calcChain>
</file>

<file path=xl/sharedStrings.xml><?xml version="1.0" encoding="utf-8"?>
<sst xmlns="http://schemas.openxmlformats.org/spreadsheetml/2006/main" count="1152" uniqueCount="688">
  <si>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</si>
  <si>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</si>
  <si>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</si>
  <si>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</si>
  <si>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</si>
  <si>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</si>
  <si>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</si>
  <si>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</si>
  <si>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</si>
  <si>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</si>
  <si>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</si>
  <si>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</si>
  <si>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</si>
  <si>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</si>
  <si>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</si>
  <si>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</si>
  <si>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</si>
  <si>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</si>
  <si>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</si>
  <si>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</si>
  <si>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</si>
  <si>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</si>
  <si>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</si>
  <si>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</si>
  <si>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</si>
  <si>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</si>
  <si>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</si>
  <si>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</si>
  <si>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</si>
  <si>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</si>
  <si>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</si>
  <si>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</si>
  <si>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</si>
  <si>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</si>
  <si>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</si>
  <si>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</si>
  <si>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</si>
  <si>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</si>
  <si>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</si>
  <si>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</si>
  <si>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</si>
  <si>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</si>
  <si>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</si>
  <si>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</si>
  <si>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</si>
  <si>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</si>
  <si>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</si>
  <si>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</si>
  <si>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</si>
  <si>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</si>
  <si>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</si>
  <si>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</si>
  <si>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</si>
  <si>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</si>
  <si>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MAY 2020</t>
  </si>
  <si>
    <t>MAY 2019</t>
  </si>
  <si>
    <t>JANUARY - MAY 2019</t>
  </si>
  <si>
    <t>JANUARY - MAY 2020</t>
  </si>
  <si>
    <t>20-1120</t>
  </si>
  <si>
    <t>1001 Granite Ct</t>
  </si>
  <si>
    <t>Shadowood(Stone Falls)</t>
  </si>
  <si>
    <t>New Phase Construction</t>
  </si>
  <si>
    <t>20-1230</t>
  </si>
  <si>
    <t>2551 W Villa Maria Rd</t>
  </si>
  <si>
    <t>Regency Gardens</t>
  </si>
  <si>
    <t>Gina Pevia</t>
  </si>
  <si>
    <t>Sail Sign</t>
  </si>
  <si>
    <t>20-1231</t>
  </si>
  <si>
    <t>20-1066</t>
  </si>
  <si>
    <t>1916 Cartwright St</t>
  </si>
  <si>
    <t>Pleasant Hill</t>
  </si>
  <si>
    <t>D R Horton Homes</t>
  </si>
  <si>
    <t>20-1108</t>
  </si>
  <si>
    <t>121 N Main St</t>
  </si>
  <si>
    <t>Bryan Original Townsite</t>
  </si>
  <si>
    <t>Final Solution Roofing</t>
  </si>
  <si>
    <t>Repair roof</t>
  </si>
  <si>
    <t>Halo Bar</t>
  </si>
  <si>
    <t>20-1126</t>
  </si>
  <si>
    <t>310 Crescent Dr</t>
  </si>
  <si>
    <t>North Oakwood</t>
  </si>
  <si>
    <t>David Rothell</t>
  </si>
  <si>
    <t>20-1243</t>
  </si>
  <si>
    <t>2906 Woodville Rd</t>
  </si>
  <si>
    <t>Creekwood Estates</t>
  </si>
  <si>
    <t>HHH Enterprises</t>
  </si>
  <si>
    <t>20-1242</t>
  </si>
  <si>
    <t>309 S Congress St</t>
  </si>
  <si>
    <t>20-1128</t>
  </si>
  <si>
    <t>901 N Randolph Ave</t>
  </si>
  <si>
    <t>Preferred Construction</t>
  </si>
  <si>
    <t>19-3686</t>
  </si>
  <si>
    <t>3345 Stonington Way</t>
  </si>
  <si>
    <t>Prince Irrigation</t>
  </si>
  <si>
    <t>19-3905</t>
  </si>
  <si>
    <t>5162 Maroon Creek Dr</t>
  </si>
  <si>
    <t>20-1245</t>
  </si>
  <si>
    <t>2010 Kathryn Dr</t>
  </si>
  <si>
    <t>Dewitt Construction Services</t>
  </si>
  <si>
    <t>20-1246</t>
  </si>
  <si>
    <t>4215 Harding Ct</t>
  </si>
  <si>
    <t>20-1251</t>
  </si>
  <si>
    <t>4713 Nopalitos Way</t>
  </si>
  <si>
    <t>Texsun Design &amp; Irrigation</t>
  </si>
  <si>
    <t>19-3986</t>
  </si>
  <si>
    <t>2004 Kathryn Dr</t>
  </si>
  <si>
    <t>20-1247</t>
  </si>
  <si>
    <t xml:space="preserve">6151 Mumford Rd </t>
  </si>
  <si>
    <t>Groundworks</t>
  </si>
  <si>
    <t>20-0670</t>
  </si>
  <si>
    <t>4716 Concordia Dr</t>
  </si>
  <si>
    <t>Traditions</t>
  </si>
  <si>
    <t>Todd Mcilhaney</t>
  </si>
  <si>
    <t>19-3855</t>
  </si>
  <si>
    <t>3337 Stonington Way</t>
  </si>
  <si>
    <t>19-3772</t>
  </si>
  <si>
    <t>1011 Harper Ln</t>
  </si>
  <si>
    <t>19-3773</t>
  </si>
  <si>
    <t>1009 Harper Ln</t>
  </si>
  <si>
    <t>19-3774</t>
  </si>
  <si>
    <t>1007 Harper Ln</t>
  </si>
  <si>
    <t>19-3775</t>
  </si>
  <si>
    <t>1005 Harper Ln</t>
  </si>
  <si>
    <t>19-3776</t>
  </si>
  <si>
    <t>1003 Harper Ln</t>
  </si>
  <si>
    <t>19-3777</t>
  </si>
  <si>
    <t>1001 Harper Ln</t>
  </si>
  <si>
    <t>19-3778</t>
  </si>
  <si>
    <t>999 Harper Ln</t>
  </si>
  <si>
    <t>20-1151</t>
  </si>
  <si>
    <t>995 Crossing Dr</t>
  </si>
  <si>
    <t>Follett</t>
  </si>
  <si>
    <t>Legend Classic Homes Ltd</t>
  </si>
  <si>
    <t>20-1152</t>
  </si>
  <si>
    <t>989 Crossing Dr</t>
  </si>
  <si>
    <t>20-1144</t>
  </si>
  <si>
    <t>993 Crossing Dr</t>
  </si>
  <si>
    <t>20-1141</t>
  </si>
  <si>
    <t>991 Crossing Dr</t>
  </si>
  <si>
    <t>20-1148</t>
  </si>
  <si>
    <t>985 Crossing Dr</t>
  </si>
  <si>
    <t>20-1145</t>
  </si>
  <si>
    <t>983 Crossing Dr</t>
  </si>
  <si>
    <t>20-1147</t>
  </si>
  <si>
    <t>981 Crossing Dr</t>
  </si>
  <si>
    <t>20-1143</t>
  </si>
  <si>
    <t>979 Crossing Dr</t>
  </si>
  <si>
    <t>20-1149</t>
  </si>
  <si>
    <t>987 Crossing Dr</t>
  </si>
  <si>
    <t>20-1034</t>
  </si>
  <si>
    <t>309 Dunn St</t>
  </si>
  <si>
    <t>Holick</t>
  </si>
  <si>
    <t>Crowley Construction</t>
  </si>
  <si>
    <t>20-1040</t>
  </si>
  <si>
    <t>211 Fairway Dr</t>
  </si>
  <si>
    <t>Country Club Estates</t>
  </si>
  <si>
    <t>James Johnston</t>
  </si>
  <si>
    <t>20-1255</t>
  </si>
  <si>
    <t>2300 E SH 21</t>
  </si>
  <si>
    <t>North View</t>
  </si>
  <si>
    <t>All Services Irrigation</t>
  </si>
  <si>
    <t>20-1305</t>
  </si>
  <si>
    <t>1904 Avenue B</t>
  </si>
  <si>
    <t>Jones-Brock</t>
  </si>
  <si>
    <t>Kimberly Pina</t>
  </si>
  <si>
    <t>20-1311</t>
  </si>
  <si>
    <t>2009 Stone Meadow Cr</t>
  </si>
  <si>
    <t>Jorge Hernandez</t>
  </si>
  <si>
    <t>20-1280</t>
  </si>
  <si>
    <t>3012 Hummingbird Cr</t>
  </si>
  <si>
    <t>Westwood Estates</t>
  </si>
  <si>
    <t>Pella Products of Houston</t>
  </si>
  <si>
    <t>19-3752</t>
  </si>
  <si>
    <t>2606 Clarks Ln</t>
  </si>
  <si>
    <t>Lone Oak Acres</t>
  </si>
  <si>
    <t>Create Construction LLC</t>
  </si>
  <si>
    <t>Cabinet shop w/office</t>
  </si>
  <si>
    <t>DM Trim and Cabinets</t>
  </si>
  <si>
    <t>20-1172</t>
  </si>
  <si>
    <t>1906 Cartwright St</t>
  </si>
  <si>
    <t>20-1173</t>
  </si>
  <si>
    <t>1908 Cartwright St</t>
  </si>
  <si>
    <t>20-1169</t>
  </si>
  <si>
    <t>1918 Cartwright St</t>
  </si>
  <si>
    <t>20-1167</t>
  </si>
  <si>
    <t>1920 Cartwright St</t>
  </si>
  <si>
    <t>20-1138</t>
  </si>
  <si>
    <t>1923 Cartwright St</t>
  </si>
  <si>
    <t>20-1168</t>
  </si>
  <si>
    <t>1917 Thorndyke Ln</t>
  </si>
  <si>
    <t>20-1166</t>
  </si>
  <si>
    <t>1920 Thorndyke Ln</t>
  </si>
  <si>
    <t>20-1179</t>
  </si>
  <si>
    <t>1922Thorndyke Ln</t>
  </si>
  <si>
    <t>20-1171</t>
  </si>
  <si>
    <t>1924 Thorndyke Ln</t>
  </si>
  <si>
    <t>20-1170</t>
  </si>
  <si>
    <t>1925 Thorndyke Ln</t>
  </si>
  <si>
    <t>20-1165</t>
  </si>
  <si>
    <t>1927 Thorndyke Ln</t>
  </si>
  <si>
    <t>20-0979</t>
  </si>
  <si>
    <t>704 N Washington Ave</t>
  </si>
  <si>
    <t>Luis Barron</t>
  </si>
  <si>
    <t>19-3828</t>
  </si>
  <si>
    <t>3522 Fairfax Grn</t>
  </si>
  <si>
    <t>19-1943</t>
  </si>
  <si>
    <t>4312 Willowick Dr</t>
  </si>
  <si>
    <t>Miramont</t>
  </si>
  <si>
    <t>20-1326</t>
  </si>
  <si>
    <t>2703 Redcap St</t>
  </si>
  <si>
    <t>Porters Meadow</t>
  </si>
  <si>
    <t>2,3</t>
  </si>
  <si>
    <t>Stylecraft Builders</t>
  </si>
  <si>
    <t>20-1181</t>
  </si>
  <si>
    <t>1900 Cartwright St</t>
  </si>
  <si>
    <t>20-1182</t>
  </si>
  <si>
    <t>1902 Cartwright St</t>
  </si>
  <si>
    <t>20-1154</t>
  </si>
  <si>
    <t>1904 Cartwright St</t>
  </si>
  <si>
    <t>20-1183</t>
  </si>
  <si>
    <t>1921 Cartwright St</t>
  </si>
  <si>
    <t>20-1180</t>
  </si>
  <si>
    <t>1915 Thorndyke Ln</t>
  </si>
  <si>
    <t>20-1185</t>
  </si>
  <si>
    <t>1919 Thorndyke Ln</t>
  </si>
  <si>
    <t>20-1184</t>
  </si>
  <si>
    <t>1921 Thorndyke Ln</t>
  </si>
  <si>
    <t>20-1131</t>
  </si>
  <si>
    <t>1307 Memorial Dr</t>
  </si>
  <si>
    <t>BISD</t>
  </si>
  <si>
    <t>Vaughn Construction</t>
  </si>
  <si>
    <t>Drinking fountains</t>
  </si>
  <si>
    <t>Bryan ISD</t>
  </si>
  <si>
    <t>20-1342</t>
  </si>
  <si>
    <t>2787 N Earl Rudder Fwy</t>
  </si>
  <si>
    <t>Colton Rhodes Lawn</t>
  </si>
  <si>
    <t>20-1314</t>
  </si>
  <si>
    <t>2401 Boonville Rd</t>
  </si>
  <si>
    <t>Colony Commercial</t>
  </si>
  <si>
    <t>Darrel Fikes</t>
  </si>
  <si>
    <t>Banner</t>
  </si>
  <si>
    <t>20-0125</t>
  </si>
  <si>
    <t>1147 Crossing Dr</t>
  </si>
  <si>
    <t>20-0012</t>
  </si>
  <si>
    <t>3008 Balsam Ct</t>
  </si>
  <si>
    <t>20-0629</t>
  </si>
  <si>
    <t>711 Meadow Ln</t>
  </si>
  <si>
    <t>Meadowbrook</t>
  </si>
  <si>
    <t>Divided Investments LLC</t>
  </si>
  <si>
    <t>20-1227</t>
  </si>
  <si>
    <t>2302 Quail Hollow Dr</t>
  </si>
  <si>
    <t>Briarcrest Estates</t>
  </si>
  <si>
    <t>2821 Rock Prairie LLC</t>
  </si>
  <si>
    <t>20-1202</t>
  </si>
  <si>
    <t>2969 Boxelder Dr</t>
  </si>
  <si>
    <t>20B</t>
  </si>
  <si>
    <t>Mariott Homes Inc</t>
  </si>
  <si>
    <t>20-1204</t>
  </si>
  <si>
    <t>3455 Mahogany Dr</t>
  </si>
  <si>
    <t>Ellis Custom Homes</t>
  </si>
  <si>
    <t>20-1259</t>
  </si>
  <si>
    <t>1009 E 29th St</t>
  </si>
  <si>
    <t>Phillips</t>
  </si>
  <si>
    <t>Terry Robason Custom Framing</t>
  </si>
  <si>
    <t>20-1368</t>
  </si>
  <si>
    <t>400 Silkwood Dr</t>
  </si>
  <si>
    <t>Shadowood</t>
  </si>
  <si>
    <t>Tori Ellis</t>
  </si>
  <si>
    <t>20-1376</t>
  </si>
  <si>
    <t>1701 Luza St</t>
  </si>
  <si>
    <t>Wood Forest</t>
  </si>
  <si>
    <t>Lone Star Roof Systems</t>
  </si>
  <si>
    <t>20-1291</t>
  </si>
  <si>
    <t>3700 S Texas Ave #300</t>
  </si>
  <si>
    <t>J E Scott</t>
  </si>
  <si>
    <t>Sign Pro</t>
  </si>
  <si>
    <t>Wall illuminated</t>
  </si>
  <si>
    <t>20-1239</t>
  </si>
  <si>
    <t>Wakefield Sign Co</t>
  </si>
  <si>
    <t>Freestanding illum</t>
  </si>
  <si>
    <t>20-1241</t>
  </si>
  <si>
    <t>20-1238</t>
  </si>
  <si>
    <t>20-1240</t>
  </si>
  <si>
    <t>20-1159</t>
  </si>
  <si>
    <t>3219 Pinyon Creek Dr</t>
  </si>
  <si>
    <t>Sunshine Fun Pools</t>
  </si>
  <si>
    <t>20-1225</t>
  </si>
  <si>
    <t>2903 Chaparral Cr</t>
  </si>
  <si>
    <t>Teresa Martin</t>
  </si>
  <si>
    <t>20-0906</t>
  </si>
  <si>
    <t>2000 Lis Ln</t>
  </si>
  <si>
    <t>Dominion Oaks</t>
  </si>
  <si>
    <t>Oakwood Custom Homes</t>
  </si>
  <si>
    <t>20-1119</t>
  </si>
  <si>
    <t>3518 Falston Grn</t>
  </si>
  <si>
    <t>Greenbrier</t>
  </si>
  <si>
    <t>RNL Homebuilders LLC</t>
  </si>
  <si>
    <t>20-1220</t>
  </si>
  <si>
    <t>3336 Covington Ct</t>
  </si>
  <si>
    <t>Sunspace Texas</t>
  </si>
  <si>
    <t>20-1312</t>
  </si>
  <si>
    <t>1824 Chakett Ct</t>
  </si>
  <si>
    <t>J E Scott Lge</t>
  </si>
  <si>
    <t>Hancock Custom Homes LLC</t>
  </si>
  <si>
    <t>20-1201</t>
  </si>
  <si>
    <t>1408 Bradley St</t>
  </si>
  <si>
    <t>Austin Addn</t>
  </si>
  <si>
    <t>2R</t>
  </si>
  <si>
    <t>Habitat for Humanity</t>
  </si>
  <si>
    <t>20-1258</t>
  </si>
  <si>
    <t>2100 Forge Hill Rd</t>
  </si>
  <si>
    <t>Cottage Grove</t>
  </si>
  <si>
    <t>Erik Molina</t>
  </si>
  <si>
    <t>20-1049</t>
  </si>
  <si>
    <t>984 Crossing Dr</t>
  </si>
  <si>
    <t>20-1176</t>
  </si>
  <si>
    <t>5723 Cerrillos Dr</t>
  </si>
  <si>
    <t>Alamosa Springs</t>
  </si>
  <si>
    <t>20-1317</t>
  </si>
  <si>
    <t>2709 Colony Vista Ct</t>
  </si>
  <si>
    <t>Austins Colony</t>
  </si>
  <si>
    <t>Paradise Oasis Pools</t>
  </si>
  <si>
    <t>20-1244</t>
  </si>
  <si>
    <t>3007 Nobel Ct</t>
  </si>
  <si>
    <t>John Austin</t>
  </si>
  <si>
    <t>20-1211</t>
  </si>
  <si>
    <t>4406 Robinhood Cr</t>
  </si>
  <si>
    <t>Northwood</t>
  </si>
  <si>
    <t>Mark Gomez</t>
  </si>
  <si>
    <t>20-1203</t>
  </si>
  <si>
    <t>2214 Finfeather Rd #105</t>
  </si>
  <si>
    <t>Zeno Phillips</t>
  </si>
  <si>
    <t>Teserra MHP LLC</t>
  </si>
  <si>
    <t>20-1383</t>
  </si>
  <si>
    <t>2208 Briarcrest Dr</t>
  </si>
  <si>
    <t>National Signs &amp; Service</t>
  </si>
  <si>
    <t>20-1218</t>
  </si>
  <si>
    <t>Prince Signs</t>
  </si>
  <si>
    <t>20-1233</t>
  </si>
  <si>
    <t>2907 E SH 21</t>
  </si>
  <si>
    <t>Sam Nuche</t>
  </si>
  <si>
    <t>James Siegert</t>
  </si>
  <si>
    <t>Equipment room</t>
  </si>
  <si>
    <t>Khizer Bawahab</t>
  </si>
  <si>
    <t>20-1329</t>
  </si>
  <si>
    <t>410 Marble Falls Dr</t>
  </si>
  <si>
    <t>Stone Falls</t>
  </si>
  <si>
    <t>20-1100</t>
  </si>
  <si>
    <t>4401 S Texas Ave</t>
  </si>
  <si>
    <t>Beverly Estates</t>
  </si>
  <si>
    <t>Eccell Enterprises LLC</t>
  </si>
  <si>
    <t>Remodel</t>
  </si>
  <si>
    <t>20-1416</t>
  </si>
  <si>
    <t>3001 Allen Cr</t>
  </si>
  <si>
    <t>Home Depot USA Inc</t>
  </si>
  <si>
    <t>20-1417</t>
  </si>
  <si>
    <t>4505 Boyett St</t>
  </si>
  <si>
    <t>Harder Heights</t>
  </si>
  <si>
    <t>United Roofing &amp; Sheetmetal</t>
  </si>
  <si>
    <t>20-1418</t>
  </si>
  <si>
    <t>1703 Pin Oak St</t>
  </si>
  <si>
    <t>Lopez</t>
  </si>
  <si>
    <t>20-1292</t>
  </si>
  <si>
    <t>5057 Mooney Falls Dr</t>
  </si>
  <si>
    <t>Oakmont</t>
  </si>
  <si>
    <t>1A</t>
  </si>
  <si>
    <t>DWS Development Inc</t>
  </si>
  <si>
    <t>20-0842</t>
  </si>
  <si>
    <t>5075 Mooney Falls Dr</t>
  </si>
  <si>
    <t>20-0846</t>
  </si>
  <si>
    <t>5073 Mooney Falls Dr</t>
  </si>
  <si>
    <t>20-0845</t>
  </si>
  <si>
    <t>5071 Mooney Falls Dr</t>
  </si>
  <si>
    <t>20-0843</t>
  </si>
  <si>
    <t>5069 Mooney Falls Dr</t>
  </si>
  <si>
    <t>20-0844</t>
  </si>
  <si>
    <t>5067 Mooney Falls Dr</t>
  </si>
  <si>
    <t>20-0835</t>
  </si>
  <si>
    <t>5065 Mooney Falls Dr</t>
  </si>
  <si>
    <t>20-0841</t>
  </si>
  <si>
    <t>5077 Mooney Falls Dr</t>
  </si>
  <si>
    <t>20-1420</t>
  </si>
  <si>
    <t>Landmark Landscape Group</t>
  </si>
  <si>
    <t>20-1164</t>
  </si>
  <si>
    <t>2109 Rivendell Ct</t>
  </si>
  <si>
    <t>Shirewood</t>
  </si>
  <si>
    <t>Texas Green Energy</t>
  </si>
  <si>
    <t>Solar panels</t>
  </si>
  <si>
    <t>Richard Griffin</t>
  </si>
  <si>
    <t>20-1035</t>
  </si>
  <si>
    <t>3802 Holly Dr</t>
  </si>
  <si>
    <t>The Oaks</t>
  </si>
  <si>
    <t>Paul Mras</t>
  </si>
  <si>
    <t>20-1324</t>
  </si>
  <si>
    <t>2908 Gentle Wind Ct</t>
  </si>
  <si>
    <t>20-1327</t>
  </si>
  <si>
    <t>2713 Redcap St</t>
  </si>
  <si>
    <t>19-3786</t>
  </si>
  <si>
    <t>1224 S College Ave</t>
  </si>
  <si>
    <t>Smythe</t>
  </si>
  <si>
    <t>David Guyton</t>
  </si>
  <si>
    <t>Brian Benford</t>
  </si>
  <si>
    <t>20-1293</t>
  </si>
  <si>
    <t>2902 Gentle Wind Ct</t>
  </si>
  <si>
    <t>JTC Homes LLC</t>
  </si>
  <si>
    <t>20-1325</t>
  </si>
  <si>
    <t>503 Kubin St</t>
  </si>
  <si>
    <t>Kubin</t>
  </si>
  <si>
    <t>1R2</t>
  </si>
  <si>
    <t>A</t>
  </si>
  <si>
    <t>Contreras Construction</t>
  </si>
  <si>
    <t>20-0521</t>
  </si>
  <si>
    <t>3100 Wildflower Dr #304</t>
  </si>
  <si>
    <t>Bryan Towne Center</t>
  </si>
  <si>
    <t>Laran Construction</t>
  </si>
  <si>
    <t>Lease build-out</t>
  </si>
  <si>
    <t>Stephen &amp; Cristy Maeker</t>
  </si>
  <si>
    <t>20-1437</t>
  </si>
  <si>
    <t>305 W 27th St</t>
  </si>
  <si>
    <t>20-1335</t>
  </si>
  <si>
    <t>2120 Stone Meadow Cr</t>
  </si>
  <si>
    <t>Stonehaven</t>
  </si>
  <si>
    <t>Cruz Construction</t>
  </si>
  <si>
    <t>20-1460</t>
  </si>
  <si>
    <t>4701 Nopalitos Way</t>
  </si>
  <si>
    <t>20-0427</t>
  </si>
  <si>
    <t>2001 Theresa Dr</t>
  </si>
  <si>
    <t>20-0426</t>
  </si>
  <si>
    <t>2000 Theresa Dr</t>
  </si>
  <si>
    <t>19-3149</t>
  </si>
  <si>
    <t>1901 Pinewood Dr</t>
  </si>
  <si>
    <t>Rockwood Park Estates</t>
  </si>
  <si>
    <t>Advanced Lawn &amp; Irr</t>
  </si>
  <si>
    <t>20-1459</t>
  </si>
  <si>
    <t>1311 Hoppess St</t>
  </si>
  <si>
    <t>Hoppess</t>
  </si>
  <si>
    <t>Texas Landscape Creation</t>
  </si>
  <si>
    <t>20-1458</t>
  </si>
  <si>
    <t>2203 Dewberry Ln</t>
  </si>
  <si>
    <t>Americas Choice Roofing</t>
  </si>
  <si>
    <t>20-1474</t>
  </si>
  <si>
    <t>2108 Quail Hollow Dr</t>
  </si>
  <si>
    <t>Karen Lahde</t>
  </si>
  <si>
    <t>20-1351</t>
  </si>
  <si>
    <t>5715 Cerrillos Dr</t>
  </si>
  <si>
    <t>20-1334</t>
  </si>
  <si>
    <t>1944 Cartwright St</t>
  </si>
  <si>
    <t>20-1336</t>
  </si>
  <si>
    <t>1918 Thorndyke Ln</t>
  </si>
  <si>
    <t>20-1467</t>
  </si>
  <si>
    <t>303 E Villa Maria Rd</t>
  </si>
  <si>
    <t>Restwood</t>
  </si>
  <si>
    <t>Johnny Mancuso</t>
  </si>
  <si>
    <t>20-1461</t>
  </si>
  <si>
    <t>2303 Boonville Rd</t>
  </si>
  <si>
    <t>Colony Park Shopping Ctr</t>
  </si>
  <si>
    <t>Lagrone Services Ltd</t>
  </si>
  <si>
    <t>Phase 1A</t>
  </si>
  <si>
    <t>Kroger Store</t>
  </si>
  <si>
    <t>20-1438</t>
  </si>
  <si>
    <t>Phase 2A</t>
  </si>
  <si>
    <t>20-1439</t>
  </si>
  <si>
    <t>Phase 2B</t>
  </si>
  <si>
    <t>20-1440</t>
  </si>
  <si>
    <t>Phase 3</t>
  </si>
  <si>
    <t>20-1441</t>
  </si>
  <si>
    <t>Phase 4</t>
  </si>
  <si>
    <t>20-1442</t>
  </si>
  <si>
    <t>Phase 5</t>
  </si>
  <si>
    <t>20-1443</t>
  </si>
  <si>
    <t>Phase 6</t>
  </si>
  <si>
    <t>20-1444</t>
  </si>
  <si>
    <t>Phase 7</t>
  </si>
  <si>
    <t>20-1445</t>
  </si>
  <si>
    <t>Phase 8</t>
  </si>
  <si>
    <t>20-1446</t>
  </si>
  <si>
    <t>Phase 9</t>
  </si>
  <si>
    <t>20-1447</t>
  </si>
  <si>
    <t>Phase 10</t>
  </si>
  <si>
    <t>20-1448</t>
  </si>
  <si>
    <t>Phase 11</t>
  </si>
  <si>
    <t>20-1449</t>
  </si>
  <si>
    <t>Phase 12</t>
  </si>
  <si>
    <t>20-0998</t>
  </si>
  <si>
    <t>500 E 30th St</t>
  </si>
  <si>
    <t>Kenneth Roberts</t>
  </si>
  <si>
    <t>20-1206</t>
  </si>
  <si>
    <t>3621 River Birch Cr</t>
  </si>
  <si>
    <t>Murphy Signature Homes</t>
  </si>
  <si>
    <t xml:space="preserve">20-1205 </t>
  </si>
  <si>
    <t>3605 River Birch Cr</t>
  </si>
  <si>
    <t>20-1500</t>
  </si>
  <si>
    <t>3605 N Texas Ave</t>
  </si>
  <si>
    <t>Moises Baine Lge</t>
  </si>
  <si>
    <t>Jennifer &amp; John Pettit</t>
  </si>
  <si>
    <t>20-1506</t>
  </si>
  <si>
    <t>4051 Austin's Estates Dr</t>
  </si>
  <si>
    <t>Austins Estates</t>
  </si>
  <si>
    <t>20-1295</t>
  </si>
  <si>
    <t>607 Hensel Ave</t>
  </si>
  <si>
    <t>Albo Construction</t>
  </si>
  <si>
    <t>20-1466</t>
  </si>
  <si>
    <t>500 N Sims Ave</t>
  </si>
  <si>
    <t>Alpha Graphics</t>
  </si>
  <si>
    <t xml:space="preserve">Wall  </t>
  </si>
  <si>
    <t>20-1483</t>
  </si>
  <si>
    <t>2551 W Villa Maria Rd #B5</t>
  </si>
  <si>
    <t>19-1653</t>
  </si>
  <si>
    <t>206 Redbud St</t>
  </si>
  <si>
    <t>Oak Terrace</t>
  </si>
  <si>
    <t>20-1400</t>
  </si>
  <si>
    <t>2929 Stevens Dr #21</t>
  </si>
  <si>
    <t>Brazos Home Center LLC</t>
  </si>
  <si>
    <t>20-1498</t>
  </si>
  <si>
    <t>701 E 23rd St</t>
  </si>
  <si>
    <t>20-1412</t>
  </si>
  <si>
    <t>2901 Partridge Cr</t>
  </si>
  <si>
    <t>20-1422</t>
  </si>
  <si>
    <t>1914 Basil Ct</t>
  </si>
  <si>
    <t>Northcrest Cottages</t>
  </si>
  <si>
    <t>Blackrock Builders</t>
  </si>
  <si>
    <t>20-1266</t>
  </si>
  <si>
    <t>1908 Basil Ct</t>
  </si>
  <si>
    <t>20-1408</t>
  </si>
  <si>
    <t>1500 Incependence Ave</t>
  </si>
  <si>
    <t>Brazos Industrial Park</t>
  </si>
  <si>
    <t>Madison Construction Co</t>
  </si>
  <si>
    <t>Saint-Gobain Corp</t>
  </si>
  <si>
    <t>20-1435</t>
  </si>
  <si>
    <t>1922 Cambria Dr</t>
  </si>
  <si>
    <t>Boulder Creek</t>
  </si>
  <si>
    <t>Avonley Homes</t>
  </si>
  <si>
    <t>20-1331</t>
  </si>
  <si>
    <t>3905 Old Hearne Rd</t>
  </si>
  <si>
    <t>Woodville Acres</t>
  </si>
  <si>
    <t>Maria Lara</t>
  </si>
  <si>
    <t>20-1484</t>
  </si>
  <si>
    <t>2200 Briarcrest Dr</t>
  </si>
  <si>
    <t>Briarcrest Walmart</t>
  </si>
  <si>
    <t xml:space="preserve">Coast 2 Coast </t>
  </si>
  <si>
    <t>20-1487</t>
  </si>
  <si>
    <t>20-1489</t>
  </si>
  <si>
    <t>20-1490</t>
  </si>
  <si>
    <t>20-1427</t>
  </si>
  <si>
    <t>3908 Park Hurst Dr</t>
  </si>
  <si>
    <t>Tiffany Park</t>
  </si>
  <si>
    <t>Mobley Pools</t>
  </si>
  <si>
    <t>20-1362</t>
  </si>
  <si>
    <t>2044 Positano Lp</t>
  </si>
  <si>
    <t>Siena</t>
  </si>
  <si>
    <t>Mario Vazquez</t>
  </si>
  <si>
    <t>20-1512</t>
  </si>
  <si>
    <t>2914 Forest Bend Dr</t>
  </si>
  <si>
    <t>Villa Forest West</t>
  </si>
  <si>
    <t>20-1410</t>
  </si>
  <si>
    <t>3522 Midwest Dr</t>
  </si>
  <si>
    <t>Briargrove</t>
  </si>
  <si>
    <t>Hytech Foundation Repair Inc</t>
  </si>
  <si>
    <t>20-1391</t>
  </si>
  <si>
    <t>200 S Haswell Dr</t>
  </si>
  <si>
    <t>Powers</t>
  </si>
  <si>
    <t>Nikki Pederson Properties</t>
  </si>
  <si>
    <t>19-3779</t>
  </si>
  <si>
    <t>220 Apple St</t>
  </si>
  <si>
    <t>Ettle and Higgs</t>
  </si>
  <si>
    <t>Julio Loya Construction</t>
  </si>
  <si>
    <t>20-0769</t>
  </si>
  <si>
    <t>IES Commercial Inc</t>
  </si>
  <si>
    <t>20-0770</t>
  </si>
  <si>
    <t>20-0771</t>
  </si>
  <si>
    <t>20-0772</t>
  </si>
  <si>
    <t>20-0774</t>
  </si>
  <si>
    <t>2210 Briarcrest Dr</t>
  </si>
  <si>
    <t>20-1538</t>
  </si>
  <si>
    <t>2011 Reagan Ct</t>
  </si>
  <si>
    <t>20-0124</t>
  </si>
  <si>
    <t>1125 Marquis Dr</t>
  </si>
  <si>
    <t>20-1409</t>
  </si>
  <si>
    <t>1017 Henderson St</t>
  </si>
  <si>
    <t>SJG Ventures LLC</t>
  </si>
  <si>
    <t>20-0068</t>
  </si>
  <si>
    <t>5015 Highline Dr</t>
  </si>
  <si>
    <t>20-1338</t>
  </si>
  <si>
    <t>1048 N Earl Rudder Fwy</t>
  </si>
  <si>
    <t>Modular building</t>
  </si>
  <si>
    <t>20-1544</t>
  </si>
  <si>
    <t>2124 Stone Meadow Cr</t>
  </si>
  <si>
    <t>Brandi Taylor</t>
  </si>
  <si>
    <t>20-1559</t>
  </si>
  <si>
    <t>1309 E WJB Pkwy</t>
  </si>
  <si>
    <t>Ettle</t>
  </si>
  <si>
    <t>Joan Quintana</t>
  </si>
  <si>
    <t>20-1537</t>
  </si>
  <si>
    <t>2317 Oxford St</t>
  </si>
  <si>
    <t>Windover</t>
  </si>
  <si>
    <t>20-1560</t>
  </si>
  <si>
    <t>406 W 30th St</t>
  </si>
  <si>
    <t>Ramiro Tirado</t>
  </si>
  <si>
    <t>20-1436</t>
  </si>
  <si>
    <t>5725 Cerrillos Dr</t>
  </si>
  <si>
    <t>20-0218</t>
  </si>
  <si>
    <t>3424 Alsace Ct</t>
  </si>
  <si>
    <t>20-1455</t>
  </si>
  <si>
    <t>2323 Yellowstone Dr</t>
  </si>
  <si>
    <t>Batson MHP</t>
  </si>
  <si>
    <t>20-1033</t>
  </si>
  <si>
    <t>1609 Conlee St</t>
  </si>
  <si>
    <t>Conlee</t>
  </si>
  <si>
    <t>Regional Homes Sales</t>
  </si>
  <si>
    <t>20-1432</t>
  </si>
  <si>
    <t>216 W 26th St</t>
  </si>
  <si>
    <t>JKA Construction</t>
  </si>
  <si>
    <t>20-0340</t>
  </si>
  <si>
    <t>4714 Los Pines Way</t>
  </si>
  <si>
    <t>20-0291</t>
  </si>
  <si>
    <t>4712 Los Pines Way</t>
  </si>
  <si>
    <t>20-0288</t>
  </si>
  <si>
    <t>4710 Los Pines Way</t>
  </si>
  <si>
    <t>20-0287</t>
  </si>
  <si>
    <t>4708 Los Pines Way</t>
  </si>
  <si>
    <t>20-0286</t>
  </si>
  <si>
    <t>4706 Los Pines Way</t>
  </si>
  <si>
    <t>20-0284</t>
  </si>
  <si>
    <t>4704 Los Pines Way</t>
  </si>
  <si>
    <t>20-0341</t>
  </si>
  <si>
    <t>4700 Los Pines Way</t>
  </si>
  <si>
    <t>20-1593</t>
  </si>
  <si>
    <t>3607 Holly Dr</t>
  </si>
  <si>
    <t>20-1607</t>
  </si>
  <si>
    <t>3513 Tanglewood Dr</t>
  </si>
  <si>
    <t>Scasta Place</t>
  </si>
  <si>
    <t>Lost Art Construction</t>
  </si>
  <si>
    <t>20-1605</t>
  </si>
  <si>
    <t>2824 Forestwood Dr</t>
  </si>
  <si>
    <t>20-1456</t>
  </si>
  <si>
    <t>3264 Rose Hill Ln</t>
  </si>
  <si>
    <t>Lawn Master</t>
  </si>
  <si>
    <t>20-1582</t>
  </si>
  <si>
    <t>3703 Oak Ridge Dr</t>
  </si>
  <si>
    <t>Marlon Chavez</t>
  </si>
  <si>
    <t>20-0710</t>
  </si>
  <si>
    <t>1905 Mockingbird Rd</t>
  </si>
  <si>
    <t>Ben Milam</t>
  </si>
  <si>
    <t>Humberto Nunez</t>
  </si>
  <si>
    <t>20-1595</t>
  </si>
  <si>
    <t>4908 Winchester Dr</t>
  </si>
  <si>
    <t>Copperfield</t>
  </si>
  <si>
    <t>20-1451</t>
  </si>
  <si>
    <t>1518 Boone St</t>
  </si>
  <si>
    <t>Rohde</t>
  </si>
  <si>
    <t>Covarrubias</t>
  </si>
  <si>
    <t>20-1332</t>
  </si>
  <si>
    <t>4408 Old Hearne Rd</t>
  </si>
  <si>
    <t>North Haven</t>
  </si>
  <si>
    <t>Maria Garcia</t>
  </si>
  <si>
    <t>20-0647</t>
  </si>
  <si>
    <t>920 Clear Leaf Dr #232</t>
  </si>
  <si>
    <t>Rebuilding Together</t>
  </si>
  <si>
    <t>20-1044</t>
  </si>
  <si>
    <t>3701 Shirley Dr</t>
  </si>
  <si>
    <t>20-1470</t>
  </si>
  <si>
    <t>2038 Theresa Dr</t>
  </si>
  <si>
    <t xml:space="preserve">Schneider Construction </t>
  </si>
  <si>
    <t>20-1616</t>
  </si>
  <si>
    <t>1720 E 29th St</t>
  </si>
  <si>
    <t>George Lopez</t>
  </si>
  <si>
    <t>Siding</t>
  </si>
  <si>
    <t>20-1571</t>
  </si>
  <si>
    <t>2390 E 29th St</t>
  </si>
  <si>
    <t>Centimark</t>
  </si>
  <si>
    <t>Fresenius</t>
  </si>
  <si>
    <t>Temp roof-hail damage</t>
  </si>
  <si>
    <t>20-1612</t>
  </si>
  <si>
    <t>1125 Crystal Brook Dr</t>
  </si>
  <si>
    <t>Sanchez Bldr</t>
  </si>
  <si>
    <t>20-1611</t>
  </si>
  <si>
    <t>1101 Crystal Brook Dr</t>
  </si>
  <si>
    <t>19-3911</t>
  </si>
  <si>
    <t>3633 River Birch Cr</t>
  </si>
  <si>
    <t>Hart Lawn Care &amp; Irr</t>
  </si>
  <si>
    <t>19-3910</t>
  </si>
  <si>
    <t>3629 River Birch Cr</t>
  </si>
  <si>
    <t>20-0013</t>
  </si>
  <si>
    <t>4210 Harding Ct</t>
  </si>
  <si>
    <t>20-3853</t>
  </si>
  <si>
    <t>3204 Middleburg Grn</t>
  </si>
  <si>
    <t>20-0216</t>
  </si>
  <si>
    <t>3405 Alsace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</si>
</sst>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6" fontId="7" fillId="0" borderId="1" xfId="0" applyNumberFormat="1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/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49" fontId="5" fillId="8" borderId="14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167" fontId="2" fillId="0" borderId="18" xfId="0" applyNumberFormat="1" applyFont="1" applyBorder="1" applyAlignment="1">
      <alignment horizontal="left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0" fontId="6" fillId="8" borderId="20" xfId="0" applyNumberFormat="1" applyFont="1" applyFill="1" applyBorder="1" applyAlignment="1" applyProtection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5" fontId="5" fillId="8" borderId="9" xfId="0" applyNumberFormat="1" applyFont="1" applyFill="1" applyBorder="1" applyAlignment="1" applyProtection="1">
      <alignment horizontal="center"/>
    </xf>
    <xf numFmtId="0" fontId="0" fillId="8" borderId="27" xfId="0" applyFill="1" applyBorder="1"/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left"/>
    </xf>
    <xf numFmtId="0" fontId="6" fillId="8" borderId="20" xfId="0" applyNumberFormat="1" applyFont="1" applyFill="1" applyBorder="1" applyAlignment="1" applyProtection="1">
      <alignment horizontal="left"/>
    </xf>
    <xf numFmtId="0" fontId="6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2" zoomScaleNormal="100" workbookViewId="0">
      <selection activeCell="D17" sqref="D17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5.85546875" style="17" customWidth="1"/>
  </cols>
  <sheetData>
    <row r="1" spans="1:17" ht="28.5" customHeight="1" x14ac:dyDescent="0.35">
      <c r="A1" s="266"/>
      <c r="B1" s="315" t="s">
        <v>15</v>
      </c>
      <c r="C1" s="315"/>
      <c r="D1" s="315"/>
      <c r="E1" s="316"/>
      <c r="F1" s="267"/>
      <c r="G1" s="267"/>
      <c r="H1" s="267"/>
      <c r="I1" s="268"/>
    </row>
    <row r="2" spans="1:17" s="16" customFormat="1" ht="21" customHeight="1" x14ac:dyDescent="0.25">
      <c r="A2" s="313" t="s">
        <v>54</v>
      </c>
      <c r="B2" s="269"/>
      <c r="C2" s="269"/>
      <c r="D2" s="270"/>
      <c r="E2" s="271"/>
      <c r="F2" s="313" t="s">
        <v>55</v>
      </c>
      <c r="G2" s="269"/>
      <c r="H2" s="269"/>
      <c r="I2" s="272"/>
    </row>
    <row r="3" spans="1:17" ht="19.5" customHeight="1" x14ac:dyDescent="0.25">
      <c r="A3" s="273" t="s">
        <v>21</v>
      </c>
      <c r="B3" s="274" t="s">
        <v>32</v>
      </c>
      <c r="C3" s="274" t="s">
        <v>53</v>
      </c>
      <c r="D3" s="274" t="s">
        <v>6</v>
      </c>
      <c r="E3" s="275"/>
      <c r="F3" s="273" t="s">
        <v>21</v>
      </c>
      <c r="G3" s="274" t="s">
        <v>32</v>
      </c>
      <c r="H3" s="274" t="s">
        <v>53</v>
      </c>
      <c r="I3" s="276" t="s">
        <v>6</v>
      </c>
    </row>
    <row r="4" spans="1:17" ht="18" customHeight="1" x14ac:dyDescent="0.2">
      <c r="A4" s="277" t="s">
        <v>48</v>
      </c>
      <c r="B4" s="278">
        <v>55</v>
      </c>
      <c r="C4" s="279"/>
      <c r="D4" s="280">
        <v>12099089</v>
      </c>
      <c r="E4" s="275"/>
      <c r="F4" s="277" t="s">
        <v>48</v>
      </c>
      <c r="G4" s="278">
        <v>83</v>
      </c>
      <c r="H4" s="279"/>
      <c r="I4" s="280">
        <v>13194586</v>
      </c>
    </row>
    <row r="5" spans="1:17" ht="15.75" customHeight="1" x14ac:dyDescent="0.2">
      <c r="A5" s="277" t="s">
        <v>49</v>
      </c>
      <c r="B5" s="278">
        <v>8</v>
      </c>
      <c r="C5" s="279"/>
      <c r="D5" s="280">
        <v>1174002</v>
      </c>
      <c r="E5" s="275"/>
      <c r="F5" s="277" t="s">
        <v>49</v>
      </c>
      <c r="G5" s="278">
        <v>0</v>
      </c>
      <c r="H5" s="279"/>
      <c r="I5" s="280">
        <v>0</v>
      </c>
    </row>
    <row r="6" spans="1:17" ht="15.75" customHeight="1" x14ac:dyDescent="0.2">
      <c r="A6" s="277" t="s">
        <v>38</v>
      </c>
      <c r="B6" s="278">
        <v>0</v>
      </c>
      <c r="C6" s="279">
        <v>0</v>
      </c>
      <c r="D6" s="280">
        <v>0</v>
      </c>
      <c r="E6" s="275"/>
      <c r="F6" s="277" t="s">
        <v>38</v>
      </c>
      <c r="G6" s="278">
        <v>0</v>
      </c>
      <c r="H6" s="279">
        <v>0</v>
      </c>
      <c r="I6" s="280">
        <v>0</v>
      </c>
    </row>
    <row r="7" spans="1:17" ht="15" customHeight="1" x14ac:dyDescent="0.2">
      <c r="A7" s="277" t="s">
        <v>36</v>
      </c>
      <c r="B7" s="278">
        <v>0</v>
      </c>
      <c r="C7" s="279">
        <v>0</v>
      </c>
      <c r="D7" s="280">
        <v>0</v>
      </c>
      <c r="E7" s="275"/>
      <c r="F7" s="277" t="s">
        <v>36</v>
      </c>
      <c r="G7" s="278">
        <v>0</v>
      </c>
      <c r="H7" s="279">
        <v>0</v>
      </c>
      <c r="I7" s="280">
        <v>0</v>
      </c>
    </row>
    <row r="8" spans="1:17" ht="15" customHeight="1" x14ac:dyDescent="0.2">
      <c r="A8" s="277" t="s">
        <v>37</v>
      </c>
      <c r="B8" s="278">
        <v>0</v>
      </c>
      <c r="C8" s="281">
        <v>0</v>
      </c>
      <c r="D8" s="282">
        <v>0</v>
      </c>
      <c r="E8" s="275"/>
      <c r="F8" s="277" t="s">
        <v>37</v>
      </c>
      <c r="G8" s="278">
        <v>0</v>
      </c>
      <c r="H8" s="281">
        <v>0</v>
      </c>
      <c r="I8" s="282">
        <v>0</v>
      </c>
    </row>
    <row r="9" spans="1:17" ht="15" customHeight="1" x14ac:dyDescent="0.2">
      <c r="A9" s="277" t="s">
        <v>23</v>
      </c>
      <c r="B9" s="278">
        <v>51</v>
      </c>
      <c r="C9" s="281"/>
      <c r="D9" s="282">
        <v>462912</v>
      </c>
      <c r="E9" s="275"/>
      <c r="F9" s="277" t="s">
        <v>23</v>
      </c>
      <c r="G9" s="278">
        <v>88</v>
      </c>
      <c r="H9" s="281"/>
      <c r="I9" s="282">
        <v>1490328</v>
      </c>
    </row>
    <row r="10" spans="1:17" ht="15.75" customHeight="1" x14ac:dyDescent="0.2">
      <c r="A10" s="277" t="s">
        <v>14</v>
      </c>
      <c r="B10" s="278">
        <v>4</v>
      </c>
      <c r="C10" s="281"/>
      <c r="D10" s="282">
        <v>188531</v>
      </c>
      <c r="E10" s="275"/>
      <c r="F10" s="277" t="s">
        <v>14</v>
      </c>
      <c r="G10" s="278">
        <v>6</v>
      </c>
      <c r="H10" s="281"/>
      <c r="I10" s="282">
        <v>376165</v>
      </c>
    </row>
    <row r="11" spans="1:17" ht="15.75" customHeight="1" x14ac:dyDescent="0.2">
      <c r="A11" s="277" t="s">
        <v>10</v>
      </c>
      <c r="B11" s="283">
        <v>5</v>
      </c>
      <c r="C11" s="281"/>
      <c r="D11" s="282">
        <v>0</v>
      </c>
      <c r="E11" s="275"/>
      <c r="F11" s="277" t="s">
        <v>10</v>
      </c>
      <c r="G11" s="283">
        <v>15</v>
      </c>
      <c r="H11" s="281"/>
      <c r="I11" s="282">
        <v>0</v>
      </c>
    </row>
    <row r="12" spans="1:17" ht="15" customHeight="1" x14ac:dyDescent="0.2">
      <c r="A12" s="277" t="s">
        <v>22</v>
      </c>
      <c r="B12" s="278">
        <v>3</v>
      </c>
      <c r="C12" s="281"/>
      <c r="D12" s="282">
        <v>420000</v>
      </c>
      <c r="E12" s="275"/>
      <c r="F12" s="277" t="s">
        <v>22</v>
      </c>
      <c r="G12" s="278">
        <v>5</v>
      </c>
      <c r="H12" s="281"/>
      <c r="I12" s="282">
        <v>45000</v>
      </c>
      <c r="Q12" s="24"/>
    </row>
    <row r="13" spans="1:17" ht="15.75" customHeight="1" x14ac:dyDescent="0.2">
      <c r="A13" s="277" t="s">
        <v>39</v>
      </c>
      <c r="B13" s="278">
        <v>22</v>
      </c>
      <c r="C13" s="281"/>
      <c r="D13" s="282">
        <v>787243</v>
      </c>
      <c r="E13" s="275"/>
      <c r="F13" s="277" t="s">
        <v>39</v>
      </c>
      <c r="G13" s="278">
        <v>22</v>
      </c>
      <c r="H13" s="281"/>
      <c r="I13" s="282">
        <v>499422</v>
      </c>
    </row>
    <row r="14" spans="1:17" ht="15.75" customHeight="1" x14ac:dyDescent="0.2">
      <c r="A14" s="277" t="s">
        <v>9</v>
      </c>
      <c r="B14" s="278">
        <v>5</v>
      </c>
      <c r="C14" s="281"/>
      <c r="D14" s="282">
        <v>191000</v>
      </c>
      <c r="E14" s="275"/>
      <c r="F14" s="277" t="s">
        <v>9</v>
      </c>
      <c r="G14" s="278">
        <v>2</v>
      </c>
      <c r="H14" s="281"/>
      <c r="I14" s="282">
        <v>35400</v>
      </c>
    </row>
    <row r="15" spans="1:17" ht="15" customHeight="1" x14ac:dyDescent="0.2">
      <c r="A15" s="284" t="s">
        <v>11</v>
      </c>
      <c r="B15" s="285">
        <v>21</v>
      </c>
      <c r="C15" s="286"/>
      <c r="D15" s="287">
        <v>0</v>
      </c>
      <c r="E15" s="275"/>
      <c r="F15" s="284" t="s">
        <v>11</v>
      </c>
      <c r="G15" s="285">
        <v>21</v>
      </c>
      <c r="H15" s="286"/>
      <c r="I15" s="287">
        <v>0</v>
      </c>
    </row>
    <row r="16" spans="1:17" ht="16.5" customHeight="1" x14ac:dyDescent="0.25">
      <c r="A16" s="288" t="s">
        <v>13</v>
      </c>
      <c r="B16" s="289">
        <f>SUM(B4:B15)</f>
        <v>174</v>
      </c>
      <c r="C16" s="274">
        <f>SUM(C4:C15)</f>
        <v>0</v>
      </c>
      <c r="D16" s="290">
        <f>SUM(D4:D15)</f>
        <v>15322777</v>
      </c>
      <c r="E16" s="275"/>
      <c r="F16" s="288" t="s">
        <v>13</v>
      </c>
      <c r="G16" s="289">
        <f>SUM(G4:G15)</f>
        <v>242</v>
      </c>
      <c r="H16" s="291">
        <f>SUM(H4:H15)</f>
        <v>0</v>
      </c>
      <c r="I16" s="292">
        <f>SUM(I4:I15)</f>
        <v>15640901</v>
      </c>
    </row>
    <row r="17" spans="1:11" ht="18.75" customHeight="1" x14ac:dyDescent="0.2">
      <c r="A17" s="293"/>
      <c r="B17" s="294"/>
      <c r="C17" s="294"/>
      <c r="D17" s="294"/>
      <c r="E17" s="275"/>
      <c r="F17" s="294"/>
      <c r="G17" s="294"/>
      <c r="H17" s="294"/>
      <c r="I17" s="295"/>
    </row>
    <row r="18" spans="1:11" ht="18" x14ac:dyDescent="0.25">
      <c r="A18" s="314" t="s">
        <v>57</v>
      </c>
      <c r="B18" s="296"/>
      <c r="C18" s="297"/>
      <c r="D18" s="298"/>
      <c r="E18" s="275"/>
      <c r="F18" s="314" t="s">
        <v>56</v>
      </c>
      <c r="G18" s="296"/>
      <c r="H18" s="297"/>
      <c r="I18" s="299"/>
    </row>
    <row r="19" spans="1:11" ht="21" customHeight="1" x14ac:dyDescent="0.25">
      <c r="A19" s="300" t="s">
        <v>21</v>
      </c>
      <c r="B19" s="301" t="s">
        <v>32</v>
      </c>
      <c r="C19" s="301" t="s">
        <v>53</v>
      </c>
      <c r="D19" s="301" t="s">
        <v>6</v>
      </c>
      <c r="E19" s="271"/>
      <c r="F19" s="300" t="s">
        <v>21</v>
      </c>
      <c r="G19" s="301" t="s">
        <v>32</v>
      </c>
      <c r="H19" s="302"/>
      <c r="I19" s="303" t="s">
        <v>6</v>
      </c>
    </row>
    <row r="20" spans="1:11" ht="17.25" customHeight="1" x14ac:dyDescent="0.2">
      <c r="A20" s="304" t="s">
        <v>48</v>
      </c>
      <c r="B20" s="278">
        <f>B4+222</f>
        <v>277</v>
      </c>
      <c r="C20" s="279"/>
      <c r="D20" s="280">
        <f>D4+41411266</f>
        <v>53510355</v>
      </c>
      <c r="E20" s="275"/>
      <c r="F20" s="304" t="s">
        <v>48</v>
      </c>
      <c r="G20" s="278">
        <v>273</v>
      </c>
      <c r="H20" s="279"/>
      <c r="I20" s="280">
        <v>47861793</v>
      </c>
    </row>
    <row r="21" spans="1:11" ht="15" customHeight="1" x14ac:dyDescent="0.2">
      <c r="A21" s="304" t="s">
        <v>49</v>
      </c>
      <c r="B21" s="278">
        <f>B5+12</f>
        <v>20</v>
      </c>
      <c r="C21" s="279"/>
      <c r="D21" s="280">
        <f>D5+1992000</f>
        <v>3166002</v>
      </c>
      <c r="E21" s="275"/>
      <c r="F21" s="304" t="s">
        <v>49</v>
      </c>
      <c r="G21" s="278">
        <v>11</v>
      </c>
      <c r="H21" s="279"/>
      <c r="I21" s="280">
        <v>1495626</v>
      </c>
    </row>
    <row r="22" spans="1:11" ht="15" customHeight="1" x14ac:dyDescent="0.2">
      <c r="A22" s="304" t="s">
        <v>38</v>
      </c>
      <c r="B22" s="278">
        <f>B6+0</f>
        <v>0</v>
      </c>
      <c r="C22" s="279">
        <v>0</v>
      </c>
      <c r="D22" s="280">
        <f>D6+0</f>
        <v>0</v>
      </c>
      <c r="E22" s="275"/>
      <c r="F22" s="304" t="s">
        <v>38</v>
      </c>
      <c r="G22" s="278">
        <v>4</v>
      </c>
      <c r="H22" s="279">
        <v>8</v>
      </c>
      <c r="I22" s="280">
        <v>563046</v>
      </c>
    </row>
    <row r="23" spans="1:11" ht="16.5" customHeight="1" x14ac:dyDescent="0.2">
      <c r="A23" s="304" t="s">
        <v>36</v>
      </c>
      <c r="B23" s="278">
        <f>B7+2</f>
        <v>2</v>
      </c>
      <c r="C23" s="279">
        <v>8</v>
      </c>
      <c r="D23" s="280">
        <f>D7+1043856</f>
        <v>1043856</v>
      </c>
      <c r="E23" s="275"/>
      <c r="F23" s="304" t="s">
        <v>36</v>
      </c>
      <c r="G23" s="278">
        <v>2</v>
      </c>
      <c r="H23" s="279">
        <v>6</v>
      </c>
      <c r="I23" s="280">
        <v>750000</v>
      </c>
    </row>
    <row r="24" spans="1:11" ht="17.25" customHeight="1" x14ac:dyDescent="0.2">
      <c r="A24" s="304" t="s">
        <v>37</v>
      </c>
      <c r="B24" s="278">
        <f>B8+0</f>
        <v>0</v>
      </c>
      <c r="C24" s="281">
        <v>0</v>
      </c>
      <c r="D24" s="282">
        <f>D8+0</f>
        <v>0</v>
      </c>
      <c r="E24" s="275"/>
      <c r="F24" s="304" t="s">
        <v>37</v>
      </c>
      <c r="G24" s="278">
        <v>4</v>
      </c>
      <c r="H24" s="281">
        <v>84</v>
      </c>
      <c r="I24" s="282">
        <v>9583880</v>
      </c>
    </row>
    <row r="25" spans="1:11" ht="17.25" customHeight="1" x14ac:dyDescent="0.2">
      <c r="A25" s="305" t="s">
        <v>23</v>
      </c>
      <c r="B25" s="278">
        <f>B9+161</f>
        <v>212</v>
      </c>
      <c r="C25" s="281"/>
      <c r="D25" s="282">
        <f>D9+2346967</f>
        <v>2809879</v>
      </c>
      <c r="E25" s="306"/>
      <c r="F25" s="305" t="s">
        <v>23</v>
      </c>
      <c r="G25" s="278">
        <v>420</v>
      </c>
      <c r="H25" s="281"/>
      <c r="I25" s="282">
        <v>5429403</v>
      </c>
    </row>
    <row r="26" spans="1:11" ht="16.5" customHeight="1" x14ac:dyDescent="0.2">
      <c r="A26" s="305" t="s">
        <v>14</v>
      </c>
      <c r="B26" s="278">
        <f>B10+19</f>
        <v>23</v>
      </c>
      <c r="C26" s="281"/>
      <c r="D26" s="282">
        <f>D10+997937</f>
        <v>1186468</v>
      </c>
      <c r="E26" s="306"/>
      <c r="F26" s="305" t="s">
        <v>14</v>
      </c>
      <c r="G26" s="278">
        <v>66</v>
      </c>
      <c r="H26" s="281"/>
      <c r="I26" s="282">
        <v>2725636</v>
      </c>
    </row>
    <row r="27" spans="1:11" ht="15" customHeight="1" x14ac:dyDescent="0.2">
      <c r="A27" s="305" t="s">
        <v>10</v>
      </c>
      <c r="B27" s="283">
        <f>B11+25</f>
        <v>30</v>
      </c>
      <c r="C27" s="281"/>
      <c r="D27" s="282">
        <f>D11+0</f>
        <v>0</v>
      </c>
      <c r="E27" s="306"/>
      <c r="F27" s="305" t="s">
        <v>10</v>
      </c>
      <c r="G27" s="283">
        <v>40</v>
      </c>
      <c r="H27" s="281"/>
      <c r="I27" s="282">
        <v>0</v>
      </c>
      <c r="K27" s="15"/>
    </row>
    <row r="28" spans="1:11" ht="16.5" customHeight="1" x14ac:dyDescent="0.2">
      <c r="A28" s="305" t="s">
        <v>22</v>
      </c>
      <c r="B28" s="278">
        <f>B12+28</f>
        <v>31</v>
      </c>
      <c r="C28" s="281"/>
      <c r="D28" s="282">
        <f>D12+15241180</f>
        <v>15661180</v>
      </c>
      <c r="E28" s="306"/>
      <c r="F28" s="305" t="s">
        <v>22</v>
      </c>
      <c r="G28" s="278">
        <v>42</v>
      </c>
      <c r="H28" s="281"/>
      <c r="I28" s="282">
        <v>9865844</v>
      </c>
    </row>
    <row r="29" spans="1:11" ht="16.5" customHeight="1" x14ac:dyDescent="0.2">
      <c r="A29" s="305" t="s">
        <v>39</v>
      </c>
      <c r="B29" s="278">
        <f>B13+41</f>
        <v>63</v>
      </c>
      <c r="C29" s="281"/>
      <c r="D29" s="282">
        <f>D13+8922817</f>
        <v>9710060</v>
      </c>
      <c r="E29" s="306"/>
      <c r="F29" s="305" t="s">
        <v>39</v>
      </c>
      <c r="G29" s="278">
        <v>75</v>
      </c>
      <c r="H29" s="281"/>
      <c r="I29" s="282">
        <v>5722247</v>
      </c>
    </row>
    <row r="30" spans="1:11" ht="15.75" customHeight="1" x14ac:dyDescent="0.2">
      <c r="A30" s="304" t="s">
        <v>9</v>
      </c>
      <c r="B30" s="278">
        <f>B14+16</f>
        <v>21</v>
      </c>
      <c r="C30" s="281"/>
      <c r="D30" s="282">
        <f>D14+908365</f>
        <v>1099365</v>
      </c>
      <c r="E30" s="275"/>
      <c r="F30" s="304" t="s">
        <v>9</v>
      </c>
      <c r="G30" s="278">
        <v>16</v>
      </c>
      <c r="H30" s="281"/>
      <c r="I30" s="282">
        <v>748575</v>
      </c>
    </row>
    <row r="31" spans="1:11" ht="16.5" customHeight="1" x14ac:dyDescent="0.2">
      <c r="A31" s="304" t="s">
        <v>11</v>
      </c>
      <c r="B31" s="285">
        <f>B15+74</f>
        <v>95</v>
      </c>
      <c r="C31" s="286"/>
      <c r="D31" s="287">
        <f>D15+0</f>
        <v>0</v>
      </c>
      <c r="E31" s="275"/>
      <c r="F31" s="304" t="s">
        <v>11</v>
      </c>
      <c r="G31" s="285">
        <v>97</v>
      </c>
      <c r="H31" s="286"/>
      <c r="I31" s="287">
        <v>0</v>
      </c>
    </row>
    <row r="32" spans="1:11" ht="15.75" customHeight="1" x14ac:dyDescent="0.25">
      <c r="A32" s="288" t="s">
        <v>13</v>
      </c>
      <c r="B32" s="307">
        <f>SUM(B20:B31)</f>
        <v>774</v>
      </c>
      <c r="C32" s="308">
        <f>SUM(C20:C31)</f>
        <v>8</v>
      </c>
      <c r="D32" s="309">
        <f>SUM(D20:D31)</f>
        <v>88187165</v>
      </c>
      <c r="E32" s="310"/>
      <c r="F32" s="288" t="s">
        <v>13</v>
      </c>
      <c r="G32" s="311">
        <f>SUM(G20:G31)</f>
        <v>1050</v>
      </c>
      <c r="H32" s="291">
        <f>SUM(H20:H31)</f>
        <v>98</v>
      </c>
      <c r="I32" s="312">
        <f>SUM(I20:I31)</f>
        <v>84746050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D34" s="14"/>
    </row>
    <row r="37" spans="2:4" ht="22.5" customHeight="1" x14ac:dyDescent="0.2"/>
  </sheetData>
  <phoneticPr fontId="3" type="noConversion"/>
  <pageMargins left="0.5" right="0.5" top="1" bottom="1" header="0.5" footer="0.5"/>
  <pageSetup scale="81" orientation="landscape" r:id="rId1"/>
  <headerFooter alignWithMargins="0">
    <oddFooter>&amp;CPage &amp;P of &amp;N</oddFooter>
  </headerFooter>
  <ignoredErrors>
    <ignoredError sqref="H16 H32" unlockedFormula="1"/>
    <ignoredError sqref="B23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0"/>
  <sheetViews>
    <sheetView topLeftCell="A44" zoomScaleNormal="100" workbookViewId="0">
      <selection activeCell="P70" sqref="P70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7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2" t="s">
        <v>50</v>
      </c>
      <c r="B1" s="323"/>
      <c r="C1" s="323"/>
      <c r="D1" s="35"/>
      <c r="E1" s="36"/>
      <c r="F1" s="36"/>
      <c r="G1" s="36"/>
      <c r="H1" s="187"/>
      <c r="I1" s="235"/>
      <c r="J1" s="35"/>
      <c r="K1" s="36"/>
      <c r="L1" s="35"/>
      <c r="M1" s="253"/>
    </row>
    <row r="2" spans="1:21" ht="15" customHeight="1" x14ac:dyDescent="0.2">
      <c r="A2" s="236" t="s">
        <v>0</v>
      </c>
      <c r="B2" s="237" t="s">
        <v>17</v>
      </c>
      <c r="C2" s="238" t="s">
        <v>2</v>
      </c>
      <c r="D2" s="238" t="s">
        <v>3</v>
      </c>
      <c r="E2" s="239" t="s">
        <v>20</v>
      </c>
      <c r="F2" s="240" t="s">
        <v>18</v>
      </c>
      <c r="G2" s="240" t="s">
        <v>5</v>
      </c>
      <c r="H2" s="238" t="s">
        <v>19</v>
      </c>
      <c r="I2" s="250" t="s">
        <v>40</v>
      </c>
      <c r="J2" s="252" t="s">
        <v>29</v>
      </c>
      <c r="K2" s="241" t="s">
        <v>30</v>
      </c>
      <c r="L2" s="242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72">
        <v>43952</v>
      </c>
      <c r="B3" s="71" t="s">
        <v>58</v>
      </c>
      <c r="C3" s="72" t="s">
        <v>59</v>
      </c>
      <c r="D3" s="72" t="s">
        <v>60</v>
      </c>
      <c r="E3" s="208">
        <v>4</v>
      </c>
      <c r="F3" s="209">
        <v>17</v>
      </c>
      <c r="G3" s="209"/>
      <c r="H3" s="72" t="s">
        <v>61</v>
      </c>
      <c r="I3" s="84">
        <v>1</v>
      </c>
      <c r="J3" s="214">
        <v>1352</v>
      </c>
      <c r="K3" s="102">
        <v>455</v>
      </c>
      <c r="L3" s="210">
        <v>81120</v>
      </c>
    </row>
    <row r="4" spans="1:21" ht="15" customHeight="1" x14ac:dyDescent="0.2">
      <c r="A4" s="172">
        <v>43952</v>
      </c>
      <c r="B4" s="71" t="s">
        <v>68</v>
      </c>
      <c r="C4" s="72" t="s">
        <v>69</v>
      </c>
      <c r="D4" s="255" t="s">
        <v>70</v>
      </c>
      <c r="E4" s="208">
        <v>1</v>
      </c>
      <c r="F4" s="209">
        <v>36</v>
      </c>
      <c r="G4" s="209">
        <v>4</v>
      </c>
      <c r="H4" s="218" t="s">
        <v>71</v>
      </c>
      <c r="I4" s="84">
        <v>1</v>
      </c>
      <c r="J4" s="75">
        <v>1533</v>
      </c>
      <c r="K4" s="102">
        <v>450</v>
      </c>
      <c r="L4" s="171">
        <v>211010</v>
      </c>
    </row>
    <row r="5" spans="1:21" ht="15" customHeight="1" x14ac:dyDescent="0.2">
      <c r="A5" s="172">
        <v>43955</v>
      </c>
      <c r="B5" s="71" t="s">
        <v>109</v>
      </c>
      <c r="C5" s="72" t="s">
        <v>110</v>
      </c>
      <c r="D5" s="72" t="s">
        <v>111</v>
      </c>
      <c r="E5" s="208">
        <v>7</v>
      </c>
      <c r="F5" s="213">
        <v>3</v>
      </c>
      <c r="G5" s="72">
        <v>22</v>
      </c>
      <c r="H5" s="72" t="s">
        <v>112</v>
      </c>
      <c r="I5" s="84">
        <v>1</v>
      </c>
      <c r="J5" s="75">
        <v>2762</v>
      </c>
      <c r="K5" s="102">
        <v>1407</v>
      </c>
      <c r="L5" s="171">
        <v>550000</v>
      </c>
    </row>
    <row r="6" spans="1:21" ht="15" customHeight="1" x14ac:dyDescent="0.2">
      <c r="A6" s="172">
        <v>43955</v>
      </c>
      <c r="B6" s="71" t="s">
        <v>129</v>
      </c>
      <c r="C6" s="72" t="s">
        <v>130</v>
      </c>
      <c r="D6" s="72" t="s">
        <v>131</v>
      </c>
      <c r="E6" s="208">
        <v>2</v>
      </c>
      <c r="F6" s="209">
        <v>2</v>
      </c>
      <c r="G6" s="209">
        <v>11</v>
      </c>
      <c r="H6" s="218" t="s">
        <v>132</v>
      </c>
      <c r="I6" s="84">
        <v>1</v>
      </c>
      <c r="J6" s="75">
        <v>2111</v>
      </c>
      <c r="K6" s="102">
        <v>465</v>
      </c>
      <c r="L6" s="171">
        <v>170016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172">
        <v>43955</v>
      </c>
      <c r="B7" s="71" t="s">
        <v>133</v>
      </c>
      <c r="C7" s="72" t="s">
        <v>134</v>
      </c>
      <c r="D7" s="72" t="s">
        <v>131</v>
      </c>
      <c r="E7" s="208">
        <v>2</v>
      </c>
      <c r="F7" s="209">
        <v>5</v>
      </c>
      <c r="G7" s="209">
        <v>11</v>
      </c>
      <c r="H7" s="218" t="s">
        <v>132</v>
      </c>
      <c r="I7" s="84">
        <v>1</v>
      </c>
      <c r="J7" s="214">
        <v>2622</v>
      </c>
      <c r="K7" s="102">
        <v>394</v>
      </c>
      <c r="L7" s="171">
        <v>199056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172">
        <v>43955</v>
      </c>
      <c r="B8" s="71" t="s">
        <v>135</v>
      </c>
      <c r="C8" s="72" t="s">
        <v>136</v>
      </c>
      <c r="D8" s="72" t="s">
        <v>131</v>
      </c>
      <c r="E8" s="208">
        <v>2</v>
      </c>
      <c r="F8" s="209">
        <v>3</v>
      </c>
      <c r="G8" s="209">
        <v>11</v>
      </c>
      <c r="H8" s="218" t="s">
        <v>132</v>
      </c>
      <c r="I8" s="84">
        <v>1</v>
      </c>
      <c r="J8" s="214">
        <v>1516</v>
      </c>
      <c r="K8" s="102">
        <v>523</v>
      </c>
      <c r="L8" s="171">
        <v>134574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172">
        <v>43955</v>
      </c>
      <c r="B9" s="71" t="s">
        <v>137</v>
      </c>
      <c r="C9" s="72" t="s">
        <v>138</v>
      </c>
      <c r="D9" s="72" t="s">
        <v>131</v>
      </c>
      <c r="E9" s="208">
        <v>2</v>
      </c>
      <c r="F9" s="209">
        <v>4</v>
      </c>
      <c r="G9" s="209">
        <v>11</v>
      </c>
      <c r="H9" s="72" t="s">
        <v>132</v>
      </c>
      <c r="I9" s="84">
        <v>1</v>
      </c>
      <c r="J9" s="214">
        <v>1307</v>
      </c>
      <c r="K9" s="102">
        <v>464</v>
      </c>
      <c r="L9" s="171">
        <v>116886</v>
      </c>
    </row>
    <row r="10" spans="1:21" ht="15" customHeight="1" x14ac:dyDescent="0.2">
      <c r="A10" s="172">
        <v>43955</v>
      </c>
      <c r="B10" s="71" t="s">
        <v>139</v>
      </c>
      <c r="C10" s="72" t="s">
        <v>140</v>
      </c>
      <c r="D10" s="72" t="s">
        <v>131</v>
      </c>
      <c r="E10" s="208">
        <v>2</v>
      </c>
      <c r="F10" s="209">
        <v>7</v>
      </c>
      <c r="G10" s="209">
        <v>11</v>
      </c>
      <c r="H10" s="72" t="s">
        <v>132</v>
      </c>
      <c r="I10" s="84">
        <v>1</v>
      </c>
      <c r="J10" s="214">
        <v>2094</v>
      </c>
      <c r="K10" s="102">
        <v>440</v>
      </c>
      <c r="L10" s="171">
        <v>167244</v>
      </c>
    </row>
    <row r="11" spans="1:21" ht="15" customHeight="1" x14ac:dyDescent="0.2">
      <c r="A11" s="216">
        <v>43955</v>
      </c>
      <c r="B11" s="71" t="s">
        <v>141</v>
      </c>
      <c r="C11" s="72" t="s">
        <v>142</v>
      </c>
      <c r="D11" s="72" t="s">
        <v>131</v>
      </c>
      <c r="E11" s="208">
        <v>2</v>
      </c>
      <c r="F11" s="213">
        <v>8</v>
      </c>
      <c r="G11" s="72">
        <v>11</v>
      </c>
      <c r="H11" s="72" t="s">
        <v>132</v>
      </c>
      <c r="I11" s="84">
        <v>1</v>
      </c>
      <c r="J11" s="214">
        <v>1736</v>
      </c>
      <c r="K11" s="102">
        <v>386</v>
      </c>
      <c r="L11" s="171">
        <v>140052</v>
      </c>
    </row>
    <row r="12" spans="1:21" ht="15" customHeight="1" x14ac:dyDescent="0.2">
      <c r="A12" s="216">
        <v>43955</v>
      </c>
      <c r="B12" s="217" t="s">
        <v>143</v>
      </c>
      <c r="C12" s="218" t="s">
        <v>144</v>
      </c>
      <c r="D12" s="218" t="s">
        <v>131</v>
      </c>
      <c r="E12" s="208">
        <v>2</v>
      </c>
      <c r="F12" s="243">
        <v>9</v>
      </c>
      <c r="G12" s="243">
        <v>11</v>
      </c>
      <c r="H12" s="218" t="s">
        <v>132</v>
      </c>
      <c r="I12" s="82">
        <v>1</v>
      </c>
      <c r="J12" s="244">
        <v>1940</v>
      </c>
      <c r="K12" s="245">
        <v>483</v>
      </c>
      <c r="L12" s="171">
        <v>160116</v>
      </c>
      <c r="N12" s="2"/>
      <c r="O12" s="2"/>
      <c r="P12" s="2"/>
      <c r="Q12" s="2"/>
      <c r="R12" s="2"/>
      <c r="S12" s="2"/>
    </row>
    <row r="13" spans="1:21" ht="15" customHeight="1" x14ac:dyDescent="0.2">
      <c r="A13" s="216">
        <v>43955</v>
      </c>
      <c r="B13" s="217" t="s">
        <v>145</v>
      </c>
      <c r="C13" s="218" t="s">
        <v>146</v>
      </c>
      <c r="D13" s="218" t="s">
        <v>131</v>
      </c>
      <c r="E13" s="208">
        <v>2</v>
      </c>
      <c r="F13" s="243">
        <v>10</v>
      </c>
      <c r="G13" s="243">
        <v>11</v>
      </c>
      <c r="H13" s="218" t="s">
        <v>132</v>
      </c>
      <c r="I13" s="82">
        <v>1</v>
      </c>
      <c r="J13" s="244">
        <v>2094</v>
      </c>
      <c r="K13" s="245">
        <v>440</v>
      </c>
      <c r="L13" s="171">
        <v>167244</v>
      </c>
    </row>
    <row r="14" spans="1:21" ht="15" customHeight="1" x14ac:dyDescent="0.2">
      <c r="A14" s="216">
        <v>43955</v>
      </c>
      <c r="B14" s="217" t="s">
        <v>147</v>
      </c>
      <c r="C14" s="218" t="s">
        <v>148</v>
      </c>
      <c r="D14" s="218" t="s">
        <v>131</v>
      </c>
      <c r="E14" s="208">
        <v>2</v>
      </c>
      <c r="F14" s="243">
        <v>6</v>
      </c>
      <c r="G14" s="243">
        <v>11</v>
      </c>
      <c r="H14" s="218" t="s">
        <v>132</v>
      </c>
      <c r="I14" s="82">
        <v>1</v>
      </c>
      <c r="J14" s="244">
        <v>1960</v>
      </c>
      <c r="K14" s="245">
        <v>486</v>
      </c>
      <c r="L14" s="171">
        <v>161436</v>
      </c>
      <c r="N14" s="2"/>
      <c r="O14" s="2"/>
      <c r="P14" s="2"/>
      <c r="Q14" s="2"/>
      <c r="R14" s="2"/>
      <c r="S14" s="2"/>
    </row>
    <row r="15" spans="1:21" ht="15" customHeight="1" x14ac:dyDescent="0.2">
      <c r="A15" s="216">
        <v>43957</v>
      </c>
      <c r="B15" s="217" t="s">
        <v>178</v>
      </c>
      <c r="C15" s="218" t="s">
        <v>179</v>
      </c>
      <c r="D15" s="258" t="s">
        <v>70</v>
      </c>
      <c r="E15" s="208">
        <v>1</v>
      </c>
      <c r="F15" s="243">
        <v>40</v>
      </c>
      <c r="G15" s="243">
        <v>4</v>
      </c>
      <c r="H15" s="218" t="s">
        <v>71</v>
      </c>
      <c r="I15" s="82">
        <v>1</v>
      </c>
      <c r="J15" s="244">
        <v>1536</v>
      </c>
      <c r="K15" s="245">
        <v>494</v>
      </c>
      <c r="L15" s="171">
        <v>210620</v>
      </c>
      <c r="M15" s="2"/>
      <c r="T15" s="2"/>
      <c r="U15" s="2"/>
    </row>
    <row r="16" spans="1:21" s="2" customFormat="1" ht="15" customHeight="1" x14ac:dyDescent="0.2">
      <c r="A16" s="216">
        <v>43957</v>
      </c>
      <c r="B16" s="217" t="s">
        <v>180</v>
      </c>
      <c r="C16" s="218" t="s">
        <v>181</v>
      </c>
      <c r="D16" s="258" t="s">
        <v>70</v>
      </c>
      <c r="E16" s="208">
        <v>1</v>
      </c>
      <c r="F16" s="243">
        <v>39</v>
      </c>
      <c r="G16" s="243">
        <v>4</v>
      </c>
      <c r="H16" s="218" t="s">
        <v>71</v>
      </c>
      <c r="I16" s="82">
        <v>1</v>
      </c>
      <c r="J16" s="244">
        <v>1879</v>
      </c>
      <c r="K16" s="245">
        <v>641</v>
      </c>
      <c r="L16" s="171">
        <v>249505</v>
      </c>
    </row>
    <row r="17" spans="1:21" s="2" customFormat="1" ht="15" customHeight="1" x14ac:dyDescent="0.2">
      <c r="A17" s="216">
        <v>43957</v>
      </c>
      <c r="B17" s="71" t="s">
        <v>182</v>
      </c>
      <c r="C17" s="72" t="s">
        <v>183</v>
      </c>
      <c r="D17" s="72" t="s">
        <v>70</v>
      </c>
      <c r="E17" s="208">
        <v>1</v>
      </c>
      <c r="F17" s="133">
        <v>35</v>
      </c>
      <c r="G17" s="72">
        <v>4</v>
      </c>
      <c r="H17" s="72" t="s">
        <v>71</v>
      </c>
      <c r="I17" s="84">
        <v>1</v>
      </c>
      <c r="J17" s="214">
        <v>1536</v>
      </c>
      <c r="K17" s="102">
        <v>494</v>
      </c>
      <c r="L17" s="171">
        <v>207500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s="2" customFormat="1" ht="15" customHeight="1" x14ac:dyDescent="0.2">
      <c r="A18" s="216">
        <v>43957</v>
      </c>
      <c r="B18" s="217" t="s">
        <v>184</v>
      </c>
      <c r="C18" s="218" t="s">
        <v>185</v>
      </c>
      <c r="D18" s="218" t="s">
        <v>70</v>
      </c>
      <c r="E18" s="208">
        <v>1</v>
      </c>
      <c r="F18" s="243">
        <v>34</v>
      </c>
      <c r="G18" s="243">
        <v>4</v>
      </c>
      <c r="H18" s="218" t="s">
        <v>71</v>
      </c>
      <c r="I18" s="82">
        <v>1</v>
      </c>
      <c r="J18" s="244">
        <v>2560</v>
      </c>
      <c r="K18" s="245">
        <v>576</v>
      </c>
      <c r="L18" s="171">
        <v>275625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2" customFormat="1" ht="15" customHeight="1" x14ac:dyDescent="0.2">
      <c r="A19" s="216">
        <v>43957</v>
      </c>
      <c r="B19" s="217" t="s">
        <v>186</v>
      </c>
      <c r="C19" s="218" t="s">
        <v>187</v>
      </c>
      <c r="D19" s="218" t="s">
        <v>70</v>
      </c>
      <c r="E19" s="208">
        <v>1</v>
      </c>
      <c r="F19" s="243">
        <v>13</v>
      </c>
      <c r="G19" s="243">
        <v>7</v>
      </c>
      <c r="H19" s="218" t="s">
        <v>71</v>
      </c>
      <c r="I19" s="82">
        <v>1</v>
      </c>
      <c r="J19" s="244">
        <v>1533</v>
      </c>
      <c r="K19" s="245">
        <v>550</v>
      </c>
      <c r="L19" s="171">
        <v>213230</v>
      </c>
    </row>
    <row r="20" spans="1:21" s="2" customFormat="1" ht="15" customHeight="1" x14ac:dyDescent="0.2">
      <c r="A20" s="216">
        <v>43957</v>
      </c>
      <c r="B20" s="217" t="s">
        <v>188</v>
      </c>
      <c r="C20" s="218" t="s">
        <v>189</v>
      </c>
      <c r="D20" s="218" t="s">
        <v>70</v>
      </c>
      <c r="E20" s="208">
        <v>1</v>
      </c>
      <c r="F20" s="243">
        <v>34</v>
      </c>
      <c r="G20" s="243">
        <v>6</v>
      </c>
      <c r="H20" s="218" t="s">
        <v>71</v>
      </c>
      <c r="I20" s="82">
        <v>1</v>
      </c>
      <c r="J20" s="244">
        <v>1744</v>
      </c>
      <c r="K20" s="245">
        <v>504</v>
      </c>
      <c r="L20" s="171">
        <v>235495</v>
      </c>
    </row>
    <row r="21" spans="1:21" s="2" customFormat="1" ht="15" customHeight="1" x14ac:dyDescent="0.2">
      <c r="A21" s="216">
        <v>43957</v>
      </c>
      <c r="B21" s="217" t="s">
        <v>190</v>
      </c>
      <c r="C21" s="218" t="s">
        <v>191</v>
      </c>
      <c r="D21" s="258" t="s">
        <v>70</v>
      </c>
      <c r="E21" s="208">
        <v>1</v>
      </c>
      <c r="F21" s="243">
        <v>20</v>
      </c>
      <c r="G21" s="243">
        <v>7</v>
      </c>
      <c r="H21" s="218" t="s">
        <v>71</v>
      </c>
      <c r="I21" s="82">
        <v>1</v>
      </c>
      <c r="J21" s="244">
        <v>1562</v>
      </c>
      <c r="K21" s="245">
        <v>536</v>
      </c>
      <c r="L21" s="210">
        <v>219670</v>
      </c>
    </row>
    <row r="22" spans="1:21" s="2" customFormat="1" ht="15" customHeight="1" x14ac:dyDescent="0.2">
      <c r="A22" s="216">
        <v>43957</v>
      </c>
      <c r="B22" s="217" t="s">
        <v>192</v>
      </c>
      <c r="C22" s="218" t="s">
        <v>193</v>
      </c>
      <c r="D22" s="218" t="s">
        <v>70</v>
      </c>
      <c r="E22" s="208">
        <v>1</v>
      </c>
      <c r="F22" s="243">
        <v>21</v>
      </c>
      <c r="G22" s="243">
        <v>7</v>
      </c>
      <c r="H22" s="218" t="s">
        <v>71</v>
      </c>
      <c r="I22" s="82">
        <v>1</v>
      </c>
      <c r="J22" s="244">
        <v>1744</v>
      </c>
      <c r="K22" s="245">
        <v>521</v>
      </c>
      <c r="L22" s="171">
        <v>231805</v>
      </c>
    </row>
    <row r="23" spans="1:21" s="2" customFormat="1" ht="15" customHeight="1" x14ac:dyDescent="0.2">
      <c r="A23" s="172">
        <v>43957</v>
      </c>
      <c r="B23" s="71" t="s">
        <v>194</v>
      </c>
      <c r="C23" s="72" t="s">
        <v>195</v>
      </c>
      <c r="D23" s="72" t="s">
        <v>70</v>
      </c>
      <c r="E23" s="208">
        <v>1</v>
      </c>
      <c r="F23" s="213">
        <v>22</v>
      </c>
      <c r="G23" s="72">
        <v>7</v>
      </c>
      <c r="H23" s="72" t="s">
        <v>71</v>
      </c>
      <c r="I23" s="84">
        <v>1</v>
      </c>
      <c r="J23" s="214">
        <v>1533</v>
      </c>
      <c r="K23" s="102">
        <v>524</v>
      </c>
      <c r="L23" s="171">
        <v>211670</v>
      </c>
    </row>
    <row r="24" spans="1:21" s="2" customFormat="1" ht="15" customHeight="1" x14ac:dyDescent="0.2">
      <c r="A24" s="216">
        <v>43957</v>
      </c>
      <c r="B24" s="217" t="s">
        <v>196</v>
      </c>
      <c r="C24" s="218" t="s">
        <v>197</v>
      </c>
      <c r="D24" s="218" t="s">
        <v>70</v>
      </c>
      <c r="E24" s="208">
        <v>1</v>
      </c>
      <c r="F24" s="243">
        <v>30</v>
      </c>
      <c r="G24" s="243">
        <v>6</v>
      </c>
      <c r="H24" s="218" t="s">
        <v>71</v>
      </c>
      <c r="I24" s="82">
        <v>1</v>
      </c>
      <c r="J24" s="244">
        <v>1683</v>
      </c>
      <c r="K24" s="245">
        <v>500</v>
      </c>
      <c r="L24" s="171">
        <v>230750</v>
      </c>
    </row>
    <row r="25" spans="1:21" s="2" customFormat="1" ht="15" customHeight="1" x14ac:dyDescent="0.2">
      <c r="A25" s="172">
        <v>43957</v>
      </c>
      <c r="B25" s="71" t="s">
        <v>198</v>
      </c>
      <c r="C25" s="72" t="s">
        <v>199</v>
      </c>
      <c r="D25" s="72" t="s">
        <v>70</v>
      </c>
      <c r="E25" s="208">
        <v>1</v>
      </c>
      <c r="F25" s="209">
        <v>29</v>
      </c>
      <c r="G25" s="209">
        <v>6</v>
      </c>
      <c r="H25" s="218" t="s">
        <v>71</v>
      </c>
      <c r="I25" s="84">
        <v>1</v>
      </c>
      <c r="J25" s="214">
        <v>1536</v>
      </c>
      <c r="K25" s="102">
        <v>495</v>
      </c>
      <c r="L25" s="171">
        <v>211710</v>
      </c>
    </row>
    <row r="26" spans="1:21" s="2" customFormat="1" ht="15" customHeight="1" x14ac:dyDescent="0.2">
      <c r="A26" s="216">
        <v>43957</v>
      </c>
      <c r="B26" s="217" t="s">
        <v>200</v>
      </c>
      <c r="C26" s="218" t="s">
        <v>201</v>
      </c>
      <c r="D26" s="218" t="s">
        <v>74</v>
      </c>
      <c r="E26" s="208"/>
      <c r="F26" s="243"/>
      <c r="G26" s="243"/>
      <c r="H26" s="218" t="s">
        <v>202</v>
      </c>
      <c r="I26" s="82">
        <v>1</v>
      </c>
      <c r="J26" s="244">
        <v>1638</v>
      </c>
      <c r="K26" s="245">
        <v>684</v>
      </c>
      <c r="L26" s="171">
        <v>165000</v>
      </c>
    </row>
    <row r="27" spans="1:21" s="2" customFormat="1" ht="15" customHeight="1" x14ac:dyDescent="0.2">
      <c r="A27" s="216">
        <v>43958</v>
      </c>
      <c r="B27" s="217" t="s">
        <v>213</v>
      </c>
      <c r="C27" s="218" t="s">
        <v>214</v>
      </c>
      <c r="D27" s="258" t="s">
        <v>70</v>
      </c>
      <c r="E27" s="208">
        <v>1</v>
      </c>
      <c r="F27" s="243">
        <v>43</v>
      </c>
      <c r="G27" s="243">
        <v>4</v>
      </c>
      <c r="H27" s="218" t="s">
        <v>71</v>
      </c>
      <c r="I27" s="82">
        <v>1</v>
      </c>
      <c r="J27" s="244">
        <v>2112</v>
      </c>
      <c r="K27" s="245">
        <v>577</v>
      </c>
      <c r="L27" s="171">
        <v>268445</v>
      </c>
    </row>
    <row r="28" spans="1:21" s="2" customFormat="1" ht="15" customHeight="1" x14ac:dyDescent="0.2">
      <c r="A28" s="216">
        <v>43958</v>
      </c>
      <c r="B28" s="217" t="s">
        <v>215</v>
      </c>
      <c r="C28" s="218" t="s">
        <v>216</v>
      </c>
      <c r="D28" s="218" t="s">
        <v>70</v>
      </c>
      <c r="E28" s="208">
        <v>1</v>
      </c>
      <c r="F28" s="243">
        <v>42</v>
      </c>
      <c r="G28" s="243">
        <v>4</v>
      </c>
      <c r="H28" s="218" t="s">
        <v>71</v>
      </c>
      <c r="I28" s="82">
        <v>1</v>
      </c>
      <c r="J28" s="244">
        <v>1744</v>
      </c>
      <c r="K28" s="245">
        <v>521</v>
      </c>
      <c r="L28" s="171">
        <v>231905</v>
      </c>
    </row>
    <row r="29" spans="1:21" s="2" customFormat="1" ht="15" customHeight="1" x14ac:dyDescent="0.2">
      <c r="A29" s="216">
        <v>43958</v>
      </c>
      <c r="B29" s="217" t="s">
        <v>217</v>
      </c>
      <c r="C29" s="218" t="s">
        <v>218</v>
      </c>
      <c r="D29" s="218" t="s">
        <v>70</v>
      </c>
      <c r="E29" s="208">
        <v>1</v>
      </c>
      <c r="F29" s="243">
        <v>41</v>
      </c>
      <c r="G29" s="243">
        <v>4</v>
      </c>
      <c r="H29" s="218" t="s">
        <v>71</v>
      </c>
      <c r="I29" s="82">
        <v>1</v>
      </c>
      <c r="J29" s="244">
        <v>1339</v>
      </c>
      <c r="K29" s="245">
        <v>526</v>
      </c>
      <c r="L29" s="171">
        <v>208635</v>
      </c>
    </row>
    <row r="30" spans="1:21" s="2" customFormat="1" ht="15" customHeight="1" x14ac:dyDescent="0.2">
      <c r="A30" s="172">
        <v>43958</v>
      </c>
      <c r="B30" s="71" t="s">
        <v>219</v>
      </c>
      <c r="C30" s="72" t="s">
        <v>220</v>
      </c>
      <c r="D30" s="72" t="s">
        <v>70</v>
      </c>
      <c r="E30" s="208">
        <v>1</v>
      </c>
      <c r="F30" s="209">
        <v>14</v>
      </c>
      <c r="G30" s="209">
        <v>7</v>
      </c>
      <c r="H30" s="218" t="s">
        <v>71</v>
      </c>
      <c r="I30" s="84">
        <v>1</v>
      </c>
      <c r="J30" s="214">
        <v>1562</v>
      </c>
      <c r="K30" s="102">
        <v>522</v>
      </c>
      <c r="L30" s="210">
        <v>211990</v>
      </c>
    </row>
    <row r="31" spans="1:21" s="2" customFormat="1" ht="15" customHeight="1" x14ac:dyDescent="0.2">
      <c r="A31" s="172">
        <v>43958</v>
      </c>
      <c r="B31" s="71" t="s">
        <v>221</v>
      </c>
      <c r="C31" s="72" t="s">
        <v>222</v>
      </c>
      <c r="D31" s="72" t="s">
        <v>70</v>
      </c>
      <c r="E31" s="208">
        <v>1</v>
      </c>
      <c r="F31" s="209">
        <v>35</v>
      </c>
      <c r="G31" s="209">
        <v>6</v>
      </c>
      <c r="H31" s="218" t="s">
        <v>71</v>
      </c>
      <c r="I31" s="84">
        <v>1</v>
      </c>
      <c r="J31" s="214">
        <v>1473</v>
      </c>
      <c r="K31" s="102">
        <v>494</v>
      </c>
      <c r="L31" s="210">
        <v>201560</v>
      </c>
    </row>
    <row r="32" spans="1:21" s="2" customFormat="1" ht="15" customHeight="1" x14ac:dyDescent="0.2">
      <c r="A32" s="172">
        <v>43958</v>
      </c>
      <c r="B32" s="71" t="s">
        <v>223</v>
      </c>
      <c r="C32" s="72" t="s">
        <v>224</v>
      </c>
      <c r="D32" s="72" t="s">
        <v>70</v>
      </c>
      <c r="E32" s="208">
        <v>1</v>
      </c>
      <c r="F32" s="209">
        <v>33</v>
      </c>
      <c r="G32" s="209">
        <v>6</v>
      </c>
      <c r="H32" s="218" t="s">
        <v>71</v>
      </c>
      <c r="I32" s="84">
        <v>1</v>
      </c>
      <c r="J32" s="75">
        <v>1681</v>
      </c>
      <c r="K32" s="102">
        <v>542</v>
      </c>
      <c r="L32" s="171">
        <v>226170</v>
      </c>
    </row>
    <row r="33" spans="1:12" s="2" customFormat="1" ht="15" customHeight="1" x14ac:dyDescent="0.2">
      <c r="A33" s="216">
        <v>43958</v>
      </c>
      <c r="B33" s="217" t="s">
        <v>225</v>
      </c>
      <c r="C33" s="218" t="s">
        <v>226</v>
      </c>
      <c r="D33" s="218" t="s">
        <v>70</v>
      </c>
      <c r="E33" s="208">
        <v>1</v>
      </c>
      <c r="F33" s="243">
        <v>32</v>
      </c>
      <c r="G33" s="243">
        <v>6</v>
      </c>
      <c r="H33" s="218" t="s">
        <v>71</v>
      </c>
      <c r="I33" s="82">
        <v>1</v>
      </c>
      <c r="J33" s="244">
        <v>2566</v>
      </c>
      <c r="K33" s="245">
        <v>611</v>
      </c>
      <c r="L33" s="210">
        <v>271685</v>
      </c>
    </row>
    <row r="34" spans="1:12" s="2" customFormat="1" ht="15.75" customHeight="1" x14ac:dyDescent="0.2">
      <c r="A34" s="172">
        <v>43959</v>
      </c>
      <c r="B34" s="71" t="s">
        <v>208</v>
      </c>
      <c r="C34" s="72" t="s">
        <v>209</v>
      </c>
      <c r="D34" s="72" t="s">
        <v>210</v>
      </c>
      <c r="E34" s="208" t="s">
        <v>211</v>
      </c>
      <c r="F34" s="209">
        <v>2</v>
      </c>
      <c r="G34" s="209">
        <v>8</v>
      </c>
      <c r="H34" s="218" t="s">
        <v>212</v>
      </c>
      <c r="I34" s="84">
        <v>1</v>
      </c>
      <c r="J34" s="214">
        <v>1262</v>
      </c>
      <c r="K34" s="102">
        <v>398</v>
      </c>
      <c r="L34" s="210">
        <v>109626</v>
      </c>
    </row>
    <row r="35" spans="1:12" s="2" customFormat="1" ht="15" customHeight="1" x14ac:dyDescent="0.2">
      <c r="A35" s="216">
        <v>43962</v>
      </c>
      <c r="B35" s="217" t="s">
        <v>253</v>
      </c>
      <c r="C35" s="218" t="s">
        <v>254</v>
      </c>
      <c r="D35" s="218" t="s">
        <v>111</v>
      </c>
      <c r="E35" s="208" t="s">
        <v>255</v>
      </c>
      <c r="F35" s="243">
        <v>3</v>
      </c>
      <c r="G35" s="243">
        <v>2</v>
      </c>
      <c r="H35" s="218" t="s">
        <v>256</v>
      </c>
      <c r="I35" s="82">
        <v>1</v>
      </c>
      <c r="J35" s="244">
        <v>2454</v>
      </c>
      <c r="K35" s="245">
        <v>1046</v>
      </c>
      <c r="L35" s="171">
        <v>185000</v>
      </c>
    </row>
    <row r="36" spans="1:12" s="2" customFormat="1" ht="15" customHeight="1" x14ac:dyDescent="0.2">
      <c r="A36" s="216">
        <v>43963</v>
      </c>
      <c r="B36" s="217" t="s">
        <v>257</v>
      </c>
      <c r="C36" s="218" t="s">
        <v>258</v>
      </c>
      <c r="D36" s="218" t="s">
        <v>111</v>
      </c>
      <c r="E36" s="208">
        <v>26</v>
      </c>
      <c r="F36" s="243">
        <v>13</v>
      </c>
      <c r="G36" s="243">
        <v>1</v>
      </c>
      <c r="H36" s="218" t="s">
        <v>259</v>
      </c>
      <c r="I36" s="82">
        <v>1</v>
      </c>
      <c r="J36" s="244">
        <v>4707</v>
      </c>
      <c r="K36" s="245">
        <v>1466</v>
      </c>
      <c r="L36" s="171">
        <v>1024020</v>
      </c>
    </row>
    <row r="37" spans="1:12" s="2" customFormat="1" ht="15" customHeight="1" x14ac:dyDescent="0.2">
      <c r="A37" s="216">
        <v>43964</v>
      </c>
      <c r="B37" s="217" t="s">
        <v>289</v>
      </c>
      <c r="C37" s="218" t="s">
        <v>290</v>
      </c>
      <c r="D37" s="218" t="s">
        <v>291</v>
      </c>
      <c r="E37" s="208">
        <v>1</v>
      </c>
      <c r="F37" s="243">
        <v>1</v>
      </c>
      <c r="G37" s="243">
        <v>1</v>
      </c>
      <c r="H37" s="218" t="s">
        <v>292</v>
      </c>
      <c r="I37" s="82">
        <v>1</v>
      </c>
      <c r="J37" s="244">
        <v>2862</v>
      </c>
      <c r="K37" s="245">
        <v>744</v>
      </c>
      <c r="L37" s="171">
        <v>325000</v>
      </c>
    </row>
    <row r="38" spans="1:12" s="2" customFormat="1" ht="15" customHeight="1" x14ac:dyDescent="0.2">
      <c r="A38" s="216">
        <v>43964</v>
      </c>
      <c r="B38" s="217" t="s">
        <v>293</v>
      </c>
      <c r="C38" s="218" t="s">
        <v>294</v>
      </c>
      <c r="D38" s="218" t="s">
        <v>295</v>
      </c>
      <c r="E38" s="208">
        <v>4</v>
      </c>
      <c r="F38" s="243">
        <v>7</v>
      </c>
      <c r="G38" s="243">
        <v>16</v>
      </c>
      <c r="H38" s="218" t="s">
        <v>296</v>
      </c>
      <c r="I38" s="82">
        <v>1</v>
      </c>
      <c r="J38" s="244">
        <v>2004</v>
      </c>
      <c r="K38" s="245">
        <v>613</v>
      </c>
      <c r="L38" s="171">
        <v>172722</v>
      </c>
    </row>
    <row r="39" spans="1:12" s="2" customFormat="1" ht="15" customHeight="1" x14ac:dyDescent="0.2">
      <c r="A39" s="216">
        <v>43964</v>
      </c>
      <c r="B39" s="217" t="s">
        <v>304</v>
      </c>
      <c r="C39" s="218" t="s">
        <v>305</v>
      </c>
      <c r="D39" s="218" t="s">
        <v>306</v>
      </c>
      <c r="E39" s="208"/>
      <c r="F39" s="243" t="s">
        <v>307</v>
      </c>
      <c r="G39" s="243">
        <v>1</v>
      </c>
      <c r="H39" s="218" t="s">
        <v>308</v>
      </c>
      <c r="I39" s="82">
        <v>1</v>
      </c>
      <c r="J39" s="244">
        <v>1116</v>
      </c>
      <c r="K39" s="245">
        <v>30</v>
      </c>
      <c r="L39" s="171">
        <v>100000</v>
      </c>
    </row>
    <row r="40" spans="1:12" s="2" customFormat="1" ht="15" customHeight="1" x14ac:dyDescent="0.2">
      <c r="A40" s="216">
        <v>43965</v>
      </c>
      <c r="B40" s="217" t="s">
        <v>313</v>
      </c>
      <c r="C40" s="218" t="s">
        <v>314</v>
      </c>
      <c r="D40" s="218" t="s">
        <v>131</v>
      </c>
      <c r="E40" s="208">
        <v>2</v>
      </c>
      <c r="F40" s="243">
        <v>20</v>
      </c>
      <c r="G40" s="243">
        <v>8</v>
      </c>
      <c r="H40" s="218" t="s">
        <v>132</v>
      </c>
      <c r="I40" s="82">
        <v>1</v>
      </c>
      <c r="J40" s="244">
        <v>1940</v>
      </c>
      <c r="K40" s="245">
        <v>486</v>
      </c>
      <c r="L40" s="171">
        <v>160116</v>
      </c>
    </row>
    <row r="41" spans="1:12" s="2" customFormat="1" ht="15" customHeight="1" x14ac:dyDescent="0.2">
      <c r="A41" s="216">
        <v>43965</v>
      </c>
      <c r="B41" s="217" t="s">
        <v>315</v>
      </c>
      <c r="C41" s="218" t="s">
        <v>316</v>
      </c>
      <c r="D41" s="218" t="s">
        <v>317</v>
      </c>
      <c r="E41" s="208">
        <v>1</v>
      </c>
      <c r="F41" s="243">
        <v>12</v>
      </c>
      <c r="G41" s="243">
        <v>8</v>
      </c>
      <c r="H41" s="218" t="s">
        <v>132</v>
      </c>
      <c r="I41" s="82">
        <v>1</v>
      </c>
      <c r="J41" s="244">
        <v>2111</v>
      </c>
      <c r="K41" s="245">
        <v>465</v>
      </c>
      <c r="L41" s="171">
        <v>170016</v>
      </c>
    </row>
    <row r="42" spans="1:12" s="2" customFormat="1" ht="15" customHeight="1" x14ac:dyDescent="0.2">
      <c r="A42" s="216">
        <v>43966</v>
      </c>
      <c r="B42" s="217" t="s">
        <v>344</v>
      </c>
      <c r="C42" s="218" t="s">
        <v>345</v>
      </c>
      <c r="D42" s="218" t="s">
        <v>346</v>
      </c>
      <c r="E42" s="208">
        <v>4</v>
      </c>
      <c r="F42" s="243">
        <v>12</v>
      </c>
      <c r="G42" s="243"/>
      <c r="H42" s="218" t="s">
        <v>61</v>
      </c>
      <c r="I42" s="82">
        <v>1</v>
      </c>
      <c r="J42" s="244">
        <v>1412</v>
      </c>
      <c r="K42" s="245">
        <v>436</v>
      </c>
      <c r="L42" s="171">
        <v>84720</v>
      </c>
    </row>
    <row r="43" spans="1:12" s="2" customFormat="1" ht="15" customHeight="1" x14ac:dyDescent="0.2">
      <c r="A43" s="216">
        <v>43969</v>
      </c>
      <c r="B43" s="217" t="s">
        <v>393</v>
      </c>
      <c r="C43" s="218" t="s">
        <v>394</v>
      </c>
      <c r="D43" s="218" t="s">
        <v>320</v>
      </c>
      <c r="E43" s="208">
        <v>18</v>
      </c>
      <c r="F43" s="243">
        <v>11</v>
      </c>
      <c r="G43" s="243">
        <v>1</v>
      </c>
      <c r="H43" s="218" t="s">
        <v>296</v>
      </c>
      <c r="I43" s="82">
        <v>1</v>
      </c>
      <c r="J43" s="244">
        <v>1853</v>
      </c>
      <c r="K43" s="245">
        <v>632</v>
      </c>
      <c r="L43" s="171">
        <v>165010</v>
      </c>
    </row>
    <row r="44" spans="1:12" s="2" customFormat="1" ht="14.25" customHeight="1" x14ac:dyDescent="0.2">
      <c r="A44" s="216">
        <v>43969</v>
      </c>
      <c r="B44" s="217" t="s">
        <v>395</v>
      </c>
      <c r="C44" s="218" t="s">
        <v>396</v>
      </c>
      <c r="D44" s="218" t="s">
        <v>210</v>
      </c>
      <c r="E44" s="208" t="s">
        <v>211</v>
      </c>
      <c r="F44" s="243">
        <v>7</v>
      </c>
      <c r="G44" s="243">
        <v>8</v>
      </c>
      <c r="H44" s="218" t="s">
        <v>212</v>
      </c>
      <c r="I44" s="82">
        <v>1</v>
      </c>
      <c r="J44" s="244">
        <v>1262</v>
      </c>
      <c r="K44" s="245">
        <v>398</v>
      </c>
      <c r="L44" s="171">
        <v>109626</v>
      </c>
    </row>
    <row r="45" spans="1:12" s="2" customFormat="1" ht="14.25" customHeight="1" x14ac:dyDescent="0.2">
      <c r="A45" s="216">
        <v>43969</v>
      </c>
      <c r="B45" s="217" t="s">
        <v>402</v>
      </c>
      <c r="C45" s="218" t="s">
        <v>403</v>
      </c>
      <c r="D45" s="218" t="s">
        <v>320</v>
      </c>
      <c r="E45" s="208">
        <v>18</v>
      </c>
      <c r="F45" s="243">
        <v>8</v>
      </c>
      <c r="G45" s="243">
        <v>1</v>
      </c>
      <c r="H45" s="218" t="s">
        <v>404</v>
      </c>
      <c r="I45" s="82">
        <v>1</v>
      </c>
      <c r="J45" s="244">
        <v>2053</v>
      </c>
      <c r="K45" s="245">
        <v>862</v>
      </c>
      <c r="L45" s="171">
        <v>300000</v>
      </c>
    </row>
    <row r="46" spans="1:12" s="2" customFormat="1" ht="14.25" customHeight="1" x14ac:dyDescent="0.2">
      <c r="A46" s="216">
        <v>43969</v>
      </c>
      <c r="B46" s="217" t="s">
        <v>405</v>
      </c>
      <c r="C46" s="218" t="s">
        <v>406</v>
      </c>
      <c r="D46" s="218" t="s">
        <v>407</v>
      </c>
      <c r="E46" s="208"/>
      <c r="F46" s="243" t="s">
        <v>408</v>
      </c>
      <c r="G46" s="243" t="s">
        <v>409</v>
      </c>
      <c r="H46" s="218" t="s">
        <v>410</v>
      </c>
      <c r="I46" s="82">
        <v>1</v>
      </c>
      <c r="J46" s="244">
        <v>1203</v>
      </c>
      <c r="K46" s="245">
        <v>275</v>
      </c>
      <c r="L46" s="171">
        <v>120000</v>
      </c>
    </row>
    <row r="47" spans="1:12" s="2" customFormat="1" ht="14.25" customHeight="1" x14ac:dyDescent="0.2">
      <c r="A47" s="216">
        <v>43970</v>
      </c>
      <c r="B47" s="217" t="s">
        <v>445</v>
      </c>
      <c r="C47" s="218" t="s">
        <v>446</v>
      </c>
      <c r="D47" s="218" t="s">
        <v>70</v>
      </c>
      <c r="E47" s="208">
        <v>1</v>
      </c>
      <c r="F47" s="243">
        <v>22</v>
      </c>
      <c r="G47" s="243">
        <v>4</v>
      </c>
      <c r="H47" s="218" t="s">
        <v>71</v>
      </c>
      <c r="I47" s="82">
        <v>1</v>
      </c>
      <c r="J47" s="244">
        <v>1340</v>
      </c>
      <c r="K47" s="245">
        <v>592</v>
      </c>
      <c r="L47" s="171">
        <v>195040</v>
      </c>
    </row>
    <row r="48" spans="1:12" s="2" customFormat="1" ht="14.25" customHeight="1" x14ac:dyDescent="0.2">
      <c r="A48" s="216">
        <v>43970</v>
      </c>
      <c r="B48" s="217" t="s">
        <v>447</v>
      </c>
      <c r="C48" s="218" t="s">
        <v>448</v>
      </c>
      <c r="D48" s="218" t="s">
        <v>70</v>
      </c>
      <c r="E48" s="208">
        <v>1</v>
      </c>
      <c r="F48" s="243">
        <v>19</v>
      </c>
      <c r="G48" s="243">
        <v>7</v>
      </c>
      <c r="H48" s="218" t="s">
        <v>71</v>
      </c>
      <c r="I48" s="82">
        <v>1</v>
      </c>
      <c r="J48" s="244">
        <v>1339</v>
      </c>
      <c r="K48" s="245">
        <v>413</v>
      </c>
      <c r="L48" s="171">
        <v>207365</v>
      </c>
    </row>
    <row r="49" spans="1:12" s="2" customFormat="1" ht="14.25" customHeight="1" x14ac:dyDescent="0.2">
      <c r="A49" s="216">
        <v>43971</v>
      </c>
      <c r="B49" s="217" t="s">
        <v>443</v>
      </c>
      <c r="C49" s="218" t="s">
        <v>444</v>
      </c>
      <c r="D49" s="218" t="s">
        <v>317</v>
      </c>
      <c r="E49" s="208">
        <v>1</v>
      </c>
      <c r="F49" s="243">
        <v>8</v>
      </c>
      <c r="G49" s="243">
        <v>8</v>
      </c>
      <c r="H49" s="218" t="s">
        <v>132</v>
      </c>
      <c r="I49" s="82">
        <v>1</v>
      </c>
      <c r="J49" s="244">
        <v>2111</v>
      </c>
      <c r="K49" s="245">
        <v>465</v>
      </c>
      <c r="L49" s="171">
        <v>170016</v>
      </c>
    </row>
    <row r="50" spans="1:12" s="2" customFormat="1" ht="14.25" customHeight="1" x14ac:dyDescent="0.2">
      <c r="A50" s="216">
        <v>43971</v>
      </c>
      <c r="B50" s="217" t="s">
        <v>486</v>
      </c>
      <c r="C50" s="218" t="s">
        <v>487</v>
      </c>
      <c r="D50" s="218" t="s">
        <v>111</v>
      </c>
      <c r="E50" s="208">
        <v>34</v>
      </c>
      <c r="F50" s="243">
        <v>6</v>
      </c>
      <c r="G50" s="243">
        <v>2</v>
      </c>
      <c r="H50" s="218" t="s">
        <v>488</v>
      </c>
      <c r="I50" s="82">
        <v>1</v>
      </c>
      <c r="J50" s="244">
        <v>2616</v>
      </c>
      <c r="K50" s="245">
        <v>1286</v>
      </c>
      <c r="L50" s="171">
        <v>599900</v>
      </c>
    </row>
    <row r="51" spans="1:12" s="2" customFormat="1" ht="14.25" customHeight="1" x14ac:dyDescent="0.2">
      <c r="A51" s="216">
        <v>43971</v>
      </c>
      <c r="B51" s="217" t="s">
        <v>489</v>
      </c>
      <c r="C51" s="218" t="s">
        <v>490</v>
      </c>
      <c r="D51" s="218" t="s">
        <v>111</v>
      </c>
      <c r="E51" s="208">
        <v>34</v>
      </c>
      <c r="F51" s="243">
        <v>2</v>
      </c>
      <c r="G51" s="243">
        <v>2</v>
      </c>
      <c r="H51" s="218" t="s">
        <v>488</v>
      </c>
      <c r="I51" s="82">
        <v>1</v>
      </c>
      <c r="J51" s="244">
        <v>2484</v>
      </c>
      <c r="K51" s="245">
        <v>1064</v>
      </c>
      <c r="L51" s="171">
        <v>579900</v>
      </c>
    </row>
    <row r="52" spans="1:12" s="2" customFormat="1" ht="14.25" customHeight="1" x14ac:dyDescent="0.2">
      <c r="A52" s="216">
        <v>43972</v>
      </c>
      <c r="B52" s="217" t="s">
        <v>517</v>
      </c>
      <c r="C52" s="218" t="s">
        <v>518</v>
      </c>
      <c r="D52" s="218" t="s">
        <v>519</v>
      </c>
      <c r="E52" s="208"/>
      <c r="F52" s="243">
        <v>8</v>
      </c>
      <c r="G52" s="243" t="s">
        <v>5</v>
      </c>
      <c r="H52" s="218" t="s">
        <v>520</v>
      </c>
      <c r="I52" s="82">
        <v>1</v>
      </c>
      <c r="J52" s="244">
        <v>1393</v>
      </c>
      <c r="K52" s="245">
        <v>421</v>
      </c>
      <c r="L52" s="171">
        <v>132000</v>
      </c>
    </row>
    <row r="53" spans="1:12" s="2" customFormat="1" ht="14.25" customHeight="1" x14ac:dyDescent="0.2">
      <c r="A53" s="216">
        <v>43972</v>
      </c>
      <c r="B53" s="217" t="s">
        <v>521</v>
      </c>
      <c r="C53" s="218" t="s">
        <v>522</v>
      </c>
      <c r="D53" s="218" t="s">
        <v>519</v>
      </c>
      <c r="E53" s="208"/>
      <c r="F53" s="243">
        <v>5</v>
      </c>
      <c r="G53" s="243" t="s">
        <v>5</v>
      </c>
      <c r="H53" s="218" t="s">
        <v>520</v>
      </c>
      <c r="I53" s="82">
        <v>1</v>
      </c>
      <c r="J53" s="244">
        <v>1115</v>
      </c>
      <c r="K53" s="245">
        <v>529</v>
      </c>
      <c r="L53" s="171">
        <v>115500</v>
      </c>
    </row>
    <row r="54" spans="1:12" s="2" customFormat="1" ht="14.25" customHeight="1" x14ac:dyDescent="0.2">
      <c r="A54" s="216">
        <v>43972</v>
      </c>
      <c r="B54" s="217" t="s">
        <v>528</v>
      </c>
      <c r="C54" s="218" t="s">
        <v>529</v>
      </c>
      <c r="D54" s="218" t="s">
        <v>530</v>
      </c>
      <c r="E54" s="208">
        <v>1</v>
      </c>
      <c r="F54" s="243">
        <v>11</v>
      </c>
      <c r="G54" s="243">
        <v>2</v>
      </c>
      <c r="H54" s="218" t="s">
        <v>531</v>
      </c>
      <c r="I54" s="82">
        <v>1</v>
      </c>
      <c r="J54" s="244">
        <v>1800</v>
      </c>
      <c r="K54" s="245">
        <v>553</v>
      </c>
      <c r="L54" s="171">
        <v>190674</v>
      </c>
    </row>
    <row r="55" spans="1:12" s="2" customFormat="1" ht="14.25" customHeight="1" x14ac:dyDescent="0.2">
      <c r="A55" s="216">
        <v>43973</v>
      </c>
      <c r="B55" s="217" t="s">
        <v>562</v>
      </c>
      <c r="C55" s="218" t="s">
        <v>563</v>
      </c>
      <c r="D55" s="218" t="s">
        <v>564</v>
      </c>
      <c r="E55" s="208"/>
      <c r="F55" s="243">
        <v>3</v>
      </c>
      <c r="G55" s="243">
        <v>2</v>
      </c>
      <c r="H55" s="218" t="s">
        <v>565</v>
      </c>
      <c r="I55" s="82">
        <v>1</v>
      </c>
      <c r="J55" s="244">
        <v>1187</v>
      </c>
      <c r="K55" s="245">
        <v>481</v>
      </c>
      <c r="L55" s="171">
        <v>110088</v>
      </c>
    </row>
    <row r="56" spans="1:12" s="2" customFormat="1" ht="15" customHeight="1" x14ac:dyDescent="0.2">
      <c r="A56" s="216">
        <v>43978</v>
      </c>
      <c r="B56" s="217" t="s">
        <v>577</v>
      </c>
      <c r="C56" s="218" t="s">
        <v>578</v>
      </c>
      <c r="D56" s="218" t="s">
        <v>306</v>
      </c>
      <c r="E56" s="208"/>
      <c r="F56" s="243">
        <v>9</v>
      </c>
      <c r="G56" s="243">
        <v>4</v>
      </c>
      <c r="H56" s="218" t="s">
        <v>579</v>
      </c>
      <c r="I56" s="82">
        <v>1</v>
      </c>
      <c r="J56" s="244">
        <v>1318</v>
      </c>
      <c r="K56" s="245">
        <v>119</v>
      </c>
      <c r="L56" s="171">
        <v>95000</v>
      </c>
    </row>
    <row r="57" spans="1:12" s="2" customFormat="1" ht="15" customHeight="1" x14ac:dyDescent="0.2">
      <c r="A57" s="216">
        <v>43977</v>
      </c>
      <c r="B57" s="217" t="s">
        <v>598</v>
      </c>
      <c r="C57" s="218" t="s">
        <v>599</v>
      </c>
      <c r="D57" s="218" t="s">
        <v>317</v>
      </c>
      <c r="E57" s="208">
        <v>1</v>
      </c>
      <c r="F57" s="243">
        <v>13</v>
      </c>
      <c r="G57" s="243">
        <v>8</v>
      </c>
      <c r="H57" s="218" t="s">
        <v>132</v>
      </c>
      <c r="I57" s="82">
        <v>1</v>
      </c>
      <c r="J57" s="244">
        <v>1523</v>
      </c>
      <c r="K57" s="245">
        <v>538</v>
      </c>
      <c r="L57" s="171">
        <v>136026</v>
      </c>
    </row>
    <row r="58" spans="1:12" s="2" customFormat="1" ht="15" customHeight="1" x14ac:dyDescent="0.2">
      <c r="A58" s="173"/>
      <c r="B58" s="41"/>
      <c r="C58" s="42"/>
      <c r="D58" s="43"/>
      <c r="E58" s="42"/>
      <c r="F58" s="44"/>
      <c r="G58" s="45"/>
      <c r="H58" s="32" t="s">
        <v>13</v>
      </c>
      <c r="I58" s="69">
        <f>SUM(I3:I57)</f>
        <v>55</v>
      </c>
      <c r="J58" s="22">
        <f>SUM(J3:J57)</f>
        <v>100453</v>
      </c>
      <c r="K58" s="103">
        <f>SUM(K3:K57)</f>
        <v>31017</v>
      </c>
      <c r="L58" s="174">
        <f>SUM(L3:L57)</f>
        <v>12099089</v>
      </c>
    </row>
    <row r="59" spans="1:12" s="2" customFormat="1" ht="15" customHeight="1" x14ac:dyDescent="0.25">
      <c r="A59" s="325" t="s">
        <v>45</v>
      </c>
      <c r="B59" s="326"/>
      <c r="C59" s="326"/>
      <c r="D59" s="35"/>
      <c r="E59" s="36"/>
      <c r="F59" s="36"/>
      <c r="G59" s="36"/>
      <c r="H59" s="37"/>
      <c r="I59" s="38"/>
      <c r="J59" s="39"/>
      <c r="K59" s="100"/>
      <c r="L59" s="251"/>
    </row>
    <row r="60" spans="1:12" s="2" customFormat="1" ht="15" customHeight="1" x14ac:dyDescent="0.2">
      <c r="A60" s="168" t="s">
        <v>0</v>
      </c>
      <c r="B60" s="65" t="s">
        <v>17</v>
      </c>
      <c r="C60" s="101" t="s">
        <v>2</v>
      </c>
      <c r="D60" s="101" t="s">
        <v>3</v>
      </c>
      <c r="E60" s="66" t="s">
        <v>20</v>
      </c>
      <c r="F60" s="66" t="s">
        <v>18</v>
      </c>
      <c r="G60" s="66" t="s">
        <v>5</v>
      </c>
      <c r="H60" s="101" t="s">
        <v>19</v>
      </c>
      <c r="I60" s="131" t="s">
        <v>40</v>
      </c>
      <c r="J60" s="125" t="s">
        <v>29</v>
      </c>
      <c r="K60" s="126" t="s">
        <v>30</v>
      </c>
      <c r="L60" s="169" t="s">
        <v>6</v>
      </c>
    </row>
    <row r="61" spans="1:12" s="2" customFormat="1" ht="15" customHeight="1" x14ac:dyDescent="0.2">
      <c r="A61" s="172">
        <v>43966</v>
      </c>
      <c r="B61" s="71" t="s">
        <v>362</v>
      </c>
      <c r="C61" s="72" t="s">
        <v>363</v>
      </c>
      <c r="D61" s="72" t="s">
        <v>364</v>
      </c>
      <c r="E61" s="73" t="s">
        <v>365</v>
      </c>
      <c r="F61" s="213">
        <v>28</v>
      </c>
      <c r="G61" s="72">
        <v>1</v>
      </c>
      <c r="H61" s="72" t="s">
        <v>366</v>
      </c>
      <c r="I61" s="84">
        <v>1</v>
      </c>
      <c r="J61" s="75">
        <v>1608</v>
      </c>
      <c r="K61" s="102">
        <v>723</v>
      </c>
      <c r="L61" s="210">
        <v>101304</v>
      </c>
    </row>
    <row r="62" spans="1:12" s="2" customFormat="1" ht="15" customHeight="1" x14ac:dyDescent="0.2">
      <c r="A62" s="172">
        <v>43966</v>
      </c>
      <c r="B62" s="71" t="s">
        <v>367</v>
      </c>
      <c r="C62" s="72" t="s">
        <v>368</v>
      </c>
      <c r="D62" s="72" t="s">
        <v>364</v>
      </c>
      <c r="E62" s="73" t="s">
        <v>365</v>
      </c>
      <c r="F62" s="213">
        <v>34</v>
      </c>
      <c r="G62" s="72">
        <v>1</v>
      </c>
      <c r="H62" s="72" t="s">
        <v>366</v>
      </c>
      <c r="I62" s="84">
        <v>1</v>
      </c>
      <c r="J62" s="75">
        <v>1627</v>
      </c>
      <c r="K62" s="102">
        <v>581</v>
      </c>
      <c r="L62" s="210">
        <v>145728</v>
      </c>
    </row>
    <row r="63" spans="1:12" s="2" customFormat="1" ht="15" customHeight="1" x14ac:dyDescent="0.2">
      <c r="A63" s="172">
        <v>43966</v>
      </c>
      <c r="B63" s="71" t="s">
        <v>369</v>
      </c>
      <c r="C63" s="72" t="s">
        <v>370</v>
      </c>
      <c r="D63" s="72" t="s">
        <v>364</v>
      </c>
      <c r="E63" s="73" t="s">
        <v>365</v>
      </c>
      <c r="F63" s="213">
        <v>33</v>
      </c>
      <c r="G63" s="72">
        <v>1</v>
      </c>
      <c r="H63" s="72" t="s">
        <v>366</v>
      </c>
      <c r="I63" s="84">
        <v>1</v>
      </c>
      <c r="J63" s="75">
        <v>1777</v>
      </c>
      <c r="K63" s="102">
        <v>645</v>
      </c>
      <c r="L63" s="210">
        <v>159852</v>
      </c>
    </row>
    <row r="64" spans="1:12" s="2" customFormat="1" ht="15" customHeight="1" x14ac:dyDescent="0.2">
      <c r="A64" s="172">
        <v>43966</v>
      </c>
      <c r="B64" s="71" t="s">
        <v>371</v>
      </c>
      <c r="C64" s="72" t="s">
        <v>372</v>
      </c>
      <c r="D64" s="72" t="s">
        <v>364</v>
      </c>
      <c r="E64" s="73" t="s">
        <v>365</v>
      </c>
      <c r="F64" s="213">
        <v>32</v>
      </c>
      <c r="G64" s="72">
        <v>1</v>
      </c>
      <c r="H64" s="72" t="s">
        <v>366</v>
      </c>
      <c r="I64" s="84">
        <v>1</v>
      </c>
      <c r="J64" s="75">
        <v>1608</v>
      </c>
      <c r="K64" s="102">
        <v>723</v>
      </c>
      <c r="L64" s="210">
        <v>153846</v>
      </c>
    </row>
    <row r="65" spans="1:21" s="2" customFormat="1" ht="15" customHeight="1" x14ac:dyDescent="0.2">
      <c r="A65" s="172">
        <v>43966</v>
      </c>
      <c r="B65" s="71" t="s">
        <v>373</v>
      </c>
      <c r="C65" s="72" t="s">
        <v>374</v>
      </c>
      <c r="D65" s="72" t="s">
        <v>364</v>
      </c>
      <c r="E65" s="73" t="s">
        <v>365</v>
      </c>
      <c r="F65" s="213">
        <v>31</v>
      </c>
      <c r="G65" s="72">
        <v>1</v>
      </c>
      <c r="H65" s="72" t="s">
        <v>366</v>
      </c>
      <c r="I65" s="84">
        <v>1</v>
      </c>
      <c r="J65" s="75">
        <v>1589</v>
      </c>
      <c r="K65" s="102">
        <v>742</v>
      </c>
      <c r="L65" s="210">
        <v>153846</v>
      </c>
    </row>
    <row r="66" spans="1:21" s="2" customFormat="1" ht="15" customHeight="1" x14ac:dyDescent="0.2">
      <c r="A66" s="172">
        <v>43966</v>
      </c>
      <c r="B66" s="71" t="s">
        <v>375</v>
      </c>
      <c r="C66" s="72" t="s">
        <v>376</v>
      </c>
      <c r="D66" s="72" t="s">
        <v>364</v>
      </c>
      <c r="E66" s="73" t="s">
        <v>365</v>
      </c>
      <c r="F66" s="213">
        <v>30</v>
      </c>
      <c r="G66" s="72">
        <v>1</v>
      </c>
      <c r="H66" s="72" t="s">
        <v>366</v>
      </c>
      <c r="I66" s="84">
        <v>1</v>
      </c>
      <c r="J66" s="75">
        <v>1627</v>
      </c>
      <c r="K66" s="102">
        <v>581</v>
      </c>
      <c r="L66" s="210">
        <v>145728</v>
      </c>
    </row>
    <row r="67" spans="1:21" s="2" customFormat="1" ht="15" customHeight="1" x14ac:dyDescent="0.2">
      <c r="A67" s="172">
        <v>43966</v>
      </c>
      <c r="B67" s="71" t="s">
        <v>377</v>
      </c>
      <c r="C67" s="72" t="s">
        <v>378</v>
      </c>
      <c r="D67" s="72" t="s">
        <v>364</v>
      </c>
      <c r="E67" s="73" t="s">
        <v>365</v>
      </c>
      <c r="F67" s="213">
        <v>29</v>
      </c>
      <c r="G67" s="72">
        <v>1</v>
      </c>
      <c r="H67" s="72" t="s">
        <v>366</v>
      </c>
      <c r="I67" s="84">
        <v>1</v>
      </c>
      <c r="J67" s="75">
        <v>1777</v>
      </c>
      <c r="K67" s="102">
        <v>645</v>
      </c>
      <c r="L67" s="210">
        <v>159852</v>
      </c>
    </row>
    <row r="68" spans="1:21" s="2" customFormat="1" ht="15" customHeight="1" x14ac:dyDescent="0.2">
      <c r="A68" s="172">
        <v>43966</v>
      </c>
      <c r="B68" s="71" t="s">
        <v>379</v>
      </c>
      <c r="C68" s="72" t="s">
        <v>380</v>
      </c>
      <c r="D68" s="72" t="s">
        <v>364</v>
      </c>
      <c r="E68" s="73" t="s">
        <v>365</v>
      </c>
      <c r="F68" s="213">
        <v>35</v>
      </c>
      <c r="G68" s="72">
        <v>1</v>
      </c>
      <c r="H68" s="72" t="s">
        <v>366</v>
      </c>
      <c r="I68" s="84">
        <v>1</v>
      </c>
      <c r="J68" s="75">
        <v>1589</v>
      </c>
      <c r="K68" s="102">
        <v>742</v>
      </c>
      <c r="L68" s="210">
        <v>153846</v>
      </c>
    </row>
    <row r="69" spans="1:21" s="2" customFormat="1" ht="15" customHeight="1" x14ac:dyDescent="0.2">
      <c r="A69" s="173"/>
      <c r="B69" s="41"/>
      <c r="C69" s="42"/>
      <c r="D69" s="43"/>
      <c r="E69" s="42"/>
      <c r="F69" s="44"/>
      <c r="G69" s="45"/>
      <c r="H69" s="32" t="s">
        <v>13</v>
      </c>
      <c r="I69" s="69">
        <f>SUM(I61:I68)</f>
        <v>8</v>
      </c>
      <c r="J69" s="33">
        <f>SUM(J61:J68)</f>
        <v>13202</v>
      </c>
      <c r="K69" s="103">
        <f>SUM(K61:K68)</f>
        <v>5382</v>
      </c>
      <c r="L69" s="174">
        <f>SUM(L61:L68)</f>
        <v>1174002</v>
      </c>
    </row>
    <row r="70" spans="1:21" s="2" customFormat="1" ht="15" customHeight="1" x14ac:dyDescent="0.2">
      <c r="A70" s="223"/>
      <c r="B70" s="224"/>
      <c r="C70" s="225"/>
      <c r="D70" s="226"/>
      <c r="E70" s="225"/>
      <c r="F70" s="227"/>
      <c r="G70" s="225"/>
      <c r="H70" s="228" t="s">
        <v>47</v>
      </c>
      <c r="I70" s="229">
        <f>SUM(I58,I69)</f>
        <v>63</v>
      </c>
      <c r="J70" s="230">
        <f>SUM(J58,J69)</f>
        <v>113655</v>
      </c>
      <c r="K70" s="231">
        <f>SUM(K58,K69)</f>
        <v>36399</v>
      </c>
      <c r="L70" s="232">
        <f>SUM(L58,L69)</f>
        <v>13273091</v>
      </c>
    </row>
    <row r="71" spans="1:21" s="2" customFormat="1" ht="15" customHeight="1" x14ac:dyDescent="0.25">
      <c r="A71" s="322" t="s">
        <v>33</v>
      </c>
      <c r="B71" s="323"/>
      <c r="C71" s="323"/>
      <c r="D71" s="35"/>
      <c r="E71" s="36"/>
      <c r="F71" s="36"/>
      <c r="G71" s="36"/>
      <c r="H71" s="37"/>
      <c r="I71" s="38"/>
      <c r="J71" s="35"/>
      <c r="K71" s="100"/>
      <c r="L71" s="175"/>
    </row>
    <row r="72" spans="1:21" s="2" customFormat="1" ht="15" customHeight="1" x14ac:dyDescent="0.2">
      <c r="A72" s="176" t="s">
        <v>0</v>
      </c>
      <c r="B72" s="67" t="s">
        <v>1</v>
      </c>
      <c r="C72" s="104" t="s">
        <v>2</v>
      </c>
      <c r="D72" s="104" t="s">
        <v>3</v>
      </c>
      <c r="E72" s="68" t="s">
        <v>20</v>
      </c>
      <c r="F72" s="68" t="s">
        <v>4</v>
      </c>
      <c r="G72" s="68" t="s">
        <v>5</v>
      </c>
      <c r="H72" s="104" t="s">
        <v>19</v>
      </c>
      <c r="I72" s="132" t="s">
        <v>40</v>
      </c>
      <c r="J72" s="127" t="s">
        <v>29</v>
      </c>
      <c r="K72" s="104" t="s">
        <v>30</v>
      </c>
      <c r="L72" s="177" t="s">
        <v>6</v>
      </c>
    </row>
    <row r="73" spans="1:21" s="2" customFormat="1" ht="15" customHeight="1" x14ac:dyDescent="0.2">
      <c r="A73" s="172"/>
      <c r="B73" s="71"/>
      <c r="C73" s="72"/>
      <c r="D73" s="73"/>
      <c r="E73" s="121"/>
      <c r="F73" s="121"/>
      <c r="G73" s="121"/>
      <c r="H73" s="73"/>
      <c r="I73" s="196"/>
      <c r="J73" s="198"/>
      <c r="K73" s="196"/>
      <c r="L73" s="197"/>
    </row>
    <row r="74" spans="1:21" s="2" customFormat="1" ht="15" customHeight="1" x14ac:dyDescent="0.2">
      <c r="A74" s="172"/>
      <c r="B74" s="71"/>
      <c r="C74" s="72"/>
      <c r="D74" s="73"/>
      <c r="E74" s="121"/>
      <c r="F74" s="121"/>
      <c r="G74" s="121"/>
      <c r="H74" s="73"/>
      <c r="I74" s="196"/>
      <c r="J74" s="198"/>
      <c r="K74" s="196"/>
      <c r="L74" s="197"/>
    </row>
    <row r="75" spans="1:21" s="2" customFormat="1" ht="15" customHeight="1" x14ac:dyDescent="0.2">
      <c r="A75" s="178"/>
      <c r="B75" s="108"/>
      <c r="C75" s="109"/>
      <c r="D75" s="110"/>
      <c r="E75" s="111"/>
      <c r="F75" s="111"/>
      <c r="G75" s="112"/>
      <c r="H75" s="34" t="s">
        <v>13</v>
      </c>
      <c r="I75" s="70">
        <f>SUM(I73:I74)</f>
        <v>0</v>
      </c>
      <c r="J75" s="199">
        <f>SUM(J73:J74)</f>
        <v>0</v>
      </c>
      <c r="K75" s="113">
        <f>SUM(K73:K74)</f>
        <v>0</v>
      </c>
      <c r="L75" s="179">
        <f>SUM(L73:L74)</f>
        <v>0</v>
      </c>
    </row>
    <row r="76" spans="1:21" s="2" customFormat="1" ht="15" customHeight="1" x14ac:dyDescent="0.25">
      <c r="A76" s="322" t="s">
        <v>34</v>
      </c>
      <c r="B76" s="324"/>
      <c r="C76" s="324"/>
      <c r="D76" s="35"/>
      <c r="E76" s="36"/>
      <c r="F76" s="36"/>
      <c r="G76" s="36"/>
      <c r="H76" s="37"/>
      <c r="I76" s="38"/>
      <c r="J76" s="35"/>
      <c r="K76" s="100"/>
      <c r="L76" s="175"/>
      <c r="M76" s="1"/>
      <c r="N76" s="1"/>
      <c r="O76" s="1"/>
      <c r="P76" s="1"/>
      <c r="Q76" s="1"/>
      <c r="R76" s="1"/>
      <c r="S76" s="1"/>
      <c r="T76" s="1"/>
      <c r="U76" s="1"/>
    </row>
    <row r="77" spans="1:21" s="2" customFormat="1" ht="15" customHeight="1" x14ac:dyDescent="0.2">
      <c r="A77" s="176" t="s">
        <v>0</v>
      </c>
      <c r="B77" s="67" t="s">
        <v>1</v>
      </c>
      <c r="C77" s="104" t="s">
        <v>2</v>
      </c>
      <c r="D77" s="104" t="s">
        <v>3</v>
      </c>
      <c r="E77" s="68" t="s">
        <v>20</v>
      </c>
      <c r="F77" s="68" t="s">
        <v>4</v>
      </c>
      <c r="G77" s="68" t="s">
        <v>5</v>
      </c>
      <c r="H77" s="104" t="s">
        <v>19</v>
      </c>
      <c r="I77" s="132" t="s">
        <v>40</v>
      </c>
      <c r="J77" s="104" t="s">
        <v>29</v>
      </c>
      <c r="K77" s="128" t="s">
        <v>30</v>
      </c>
      <c r="L77" s="177" t="s">
        <v>6</v>
      </c>
    </row>
    <row r="78" spans="1:21" s="2" customFormat="1" ht="15" customHeight="1" x14ac:dyDescent="0.2">
      <c r="A78" s="170"/>
      <c r="B78" s="79"/>
      <c r="C78" s="73"/>
      <c r="D78" s="73"/>
      <c r="E78" s="73"/>
      <c r="F78" s="73"/>
      <c r="G78" s="73"/>
      <c r="H78" s="73"/>
      <c r="I78" s="74"/>
      <c r="J78" s="81"/>
      <c r="K78" s="105"/>
      <c r="L78" s="210"/>
    </row>
    <row r="79" spans="1:21" s="2" customFormat="1" ht="15" customHeight="1" x14ac:dyDescent="0.2">
      <c r="A79" s="170"/>
      <c r="B79" s="79"/>
      <c r="C79" s="73"/>
      <c r="D79" s="73"/>
      <c r="E79" s="73"/>
      <c r="F79" s="73"/>
      <c r="G79" s="73"/>
      <c r="H79" s="73"/>
      <c r="I79" s="74"/>
      <c r="J79" s="81"/>
      <c r="K79" s="105"/>
      <c r="L79" s="210"/>
    </row>
    <row r="80" spans="1:21" s="2" customFormat="1" ht="15" customHeight="1" x14ac:dyDescent="0.2">
      <c r="A80" s="180"/>
      <c r="B80" s="86"/>
      <c r="C80" s="47"/>
      <c r="D80" s="48"/>
      <c r="E80" s="47"/>
      <c r="F80" s="47"/>
      <c r="G80" s="47"/>
      <c r="H80" s="21" t="s">
        <v>13</v>
      </c>
      <c r="I80" s="87">
        <f>SUM(I78:I79)</f>
        <v>0</v>
      </c>
      <c r="J80" s="22">
        <f>SUM(J78:J79)</f>
        <v>0</v>
      </c>
      <c r="K80" s="106">
        <f>SUM(K78:K79)</f>
        <v>0</v>
      </c>
      <c r="L80" s="174">
        <f>SUM(L78:L79)</f>
        <v>0</v>
      </c>
    </row>
    <row r="81" spans="1:12" s="2" customFormat="1" ht="15" customHeight="1" x14ac:dyDescent="0.25">
      <c r="A81" s="322" t="s">
        <v>35</v>
      </c>
      <c r="B81" s="324"/>
      <c r="C81" s="324"/>
      <c r="D81" s="35"/>
      <c r="E81" s="36"/>
      <c r="F81" s="36"/>
      <c r="G81" s="36"/>
      <c r="H81" s="37"/>
      <c r="I81" s="38"/>
      <c r="J81" s="35"/>
      <c r="K81" s="100"/>
      <c r="L81" s="175"/>
    </row>
    <row r="82" spans="1:12" s="2" customFormat="1" ht="15" customHeight="1" x14ac:dyDescent="0.2">
      <c r="A82" s="176" t="s">
        <v>0</v>
      </c>
      <c r="B82" s="67" t="s">
        <v>1</v>
      </c>
      <c r="C82" s="104" t="s">
        <v>2</v>
      </c>
      <c r="D82" s="104" t="s">
        <v>3</v>
      </c>
      <c r="E82" s="68" t="s">
        <v>20</v>
      </c>
      <c r="F82" s="68" t="s">
        <v>4</v>
      </c>
      <c r="G82" s="68" t="s">
        <v>5</v>
      </c>
      <c r="H82" s="104" t="s">
        <v>19</v>
      </c>
      <c r="I82" s="132" t="s">
        <v>40</v>
      </c>
      <c r="J82" s="104" t="s">
        <v>29</v>
      </c>
      <c r="K82" s="128" t="s">
        <v>30</v>
      </c>
      <c r="L82" s="177" t="s">
        <v>6</v>
      </c>
    </row>
    <row r="83" spans="1:12" s="2" customFormat="1" ht="15" customHeight="1" x14ac:dyDescent="0.2">
      <c r="A83" s="170"/>
      <c r="B83" s="79"/>
      <c r="C83" s="73"/>
      <c r="D83" s="73"/>
      <c r="E83" s="73"/>
      <c r="F83" s="73"/>
      <c r="G83" s="73"/>
      <c r="H83" s="73"/>
      <c r="I83" s="74"/>
      <c r="J83" s="81"/>
      <c r="K83" s="105"/>
      <c r="L83" s="210"/>
    </row>
    <row r="84" spans="1:12" s="2" customFormat="1" ht="15" customHeight="1" x14ac:dyDescent="0.2">
      <c r="A84" s="170"/>
      <c r="B84" s="79"/>
      <c r="C84" s="73"/>
      <c r="D84" s="73"/>
      <c r="E84" s="73"/>
      <c r="F84" s="73"/>
      <c r="G84" s="73"/>
      <c r="H84" s="73"/>
      <c r="I84" s="74"/>
      <c r="J84" s="81"/>
      <c r="K84" s="105"/>
      <c r="L84" s="210"/>
    </row>
    <row r="85" spans="1:12" s="2" customFormat="1" ht="15" customHeight="1" x14ac:dyDescent="0.2">
      <c r="A85" s="180"/>
      <c r="B85" s="86"/>
      <c r="C85" s="47"/>
      <c r="D85" s="48"/>
      <c r="E85" s="47"/>
      <c r="F85" s="47"/>
      <c r="G85" s="47"/>
      <c r="H85" s="21" t="s">
        <v>13</v>
      </c>
      <c r="I85" s="87">
        <f>SUM(I83:I84)</f>
        <v>0</v>
      </c>
      <c r="J85" s="22">
        <f>SUM(J83:J84)</f>
        <v>0</v>
      </c>
      <c r="K85" s="106">
        <f>SUM(K83:K84)</f>
        <v>0</v>
      </c>
      <c r="L85" s="174">
        <f>SUM(L83:L84)</f>
        <v>0</v>
      </c>
    </row>
    <row r="86" spans="1:12" s="2" customFormat="1" ht="15" customHeight="1" x14ac:dyDescent="0.25">
      <c r="A86" s="322" t="s">
        <v>23</v>
      </c>
      <c r="B86" s="323"/>
      <c r="C86" s="323"/>
      <c r="D86" s="40"/>
      <c r="E86" s="36"/>
      <c r="F86" s="36"/>
      <c r="G86" s="36"/>
      <c r="H86" s="37"/>
      <c r="I86" s="38"/>
      <c r="J86" s="35"/>
      <c r="K86" s="100"/>
      <c r="L86" s="175"/>
    </row>
    <row r="87" spans="1:12" s="2" customFormat="1" ht="15" customHeight="1" x14ac:dyDescent="0.2">
      <c r="A87" s="176" t="s">
        <v>0</v>
      </c>
      <c r="B87" s="67" t="s">
        <v>1</v>
      </c>
      <c r="C87" s="104" t="s">
        <v>2</v>
      </c>
      <c r="D87" s="104" t="s">
        <v>3</v>
      </c>
      <c r="E87" s="68" t="s">
        <v>20</v>
      </c>
      <c r="F87" s="68" t="s">
        <v>4</v>
      </c>
      <c r="G87" s="68" t="s">
        <v>5</v>
      </c>
      <c r="H87" s="104" t="s">
        <v>19</v>
      </c>
      <c r="I87" s="132" t="s">
        <v>40</v>
      </c>
      <c r="J87" s="104" t="s">
        <v>29</v>
      </c>
      <c r="K87" s="129" t="s">
        <v>30</v>
      </c>
      <c r="L87" s="181" t="s">
        <v>6</v>
      </c>
    </row>
    <row r="88" spans="1:12" s="2" customFormat="1" ht="15" customHeight="1" x14ac:dyDescent="0.2">
      <c r="A88" s="172">
        <v>43952</v>
      </c>
      <c r="B88" s="71" t="s">
        <v>78</v>
      </c>
      <c r="C88" s="72" t="s">
        <v>79</v>
      </c>
      <c r="D88" s="72" t="s">
        <v>80</v>
      </c>
      <c r="E88" s="208"/>
      <c r="F88" s="209"/>
      <c r="G88" s="209"/>
      <c r="H88" s="218" t="s">
        <v>81</v>
      </c>
      <c r="I88" s="84">
        <v>1</v>
      </c>
      <c r="J88" s="75">
        <v>0</v>
      </c>
      <c r="K88" s="102">
        <v>210</v>
      </c>
      <c r="L88" s="171">
        <v>5000</v>
      </c>
    </row>
    <row r="89" spans="1:12" s="2" customFormat="1" ht="15" customHeight="1" x14ac:dyDescent="0.2">
      <c r="A89" s="172">
        <v>43952</v>
      </c>
      <c r="B89" s="71" t="s">
        <v>82</v>
      </c>
      <c r="C89" s="72" t="s">
        <v>83</v>
      </c>
      <c r="D89" s="72" t="s">
        <v>84</v>
      </c>
      <c r="E89" s="208"/>
      <c r="F89" s="209"/>
      <c r="G89" s="209"/>
      <c r="H89" s="218" t="s">
        <v>85</v>
      </c>
      <c r="I89" s="84">
        <v>1</v>
      </c>
      <c r="J89" s="214">
        <v>1300</v>
      </c>
      <c r="K89" s="102">
        <v>440</v>
      </c>
      <c r="L89" s="171">
        <v>4000</v>
      </c>
    </row>
    <row r="90" spans="1:12" s="2" customFormat="1" ht="15" customHeight="1" x14ac:dyDescent="0.2">
      <c r="A90" s="170">
        <v>43952</v>
      </c>
      <c r="B90" s="79" t="s">
        <v>86</v>
      </c>
      <c r="C90" s="73" t="s">
        <v>87</v>
      </c>
      <c r="D90" s="73" t="s">
        <v>74</v>
      </c>
      <c r="E90" s="73"/>
      <c r="F90" s="208"/>
      <c r="G90" s="73"/>
      <c r="H90" s="73" t="s">
        <v>85</v>
      </c>
      <c r="I90" s="82">
        <v>1</v>
      </c>
      <c r="J90" s="246">
        <v>1200</v>
      </c>
      <c r="K90" s="120">
        <v>240</v>
      </c>
      <c r="L90" s="171">
        <v>3750</v>
      </c>
    </row>
    <row r="91" spans="1:12" s="2" customFormat="1" ht="15" customHeight="1" x14ac:dyDescent="0.2">
      <c r="A91" s="170">
        <v>43952</v>
      </c>
      <c r="B91" s="79" t="s">
        <v>88</v>
      </c>
      <c r="C91" s="73" t="s">
        <v>89</v>
      </c>
      <c r="D91" s="73" t="s">
        <v>74</v>
      </c>
      <c r="E91" s="73"/>
      <c r="F91" s="208"/>
      <c r="G91" s="73"/>
      <c r="H91" s="73" t="s">
        <v>90</v>
      </c>
      <c r="I91" s="82">
        <v>1</v>
      </c>
      <c r="J91" s="246">
        <v>1500</v>
      </c>
      <c r="K91" s="120">
        <v>0</v>
      </c>
      <c r="L91" s="171">
        <v>4000</v>
      </c>
    </row>
    <row r="92" spans="1:12" s="2" customFormat="1" ht="15" customHeight="1" x14ac:dyDescent="0.2">
      <c r="A92" s="170">
        <v>43956</v>
      </c>
      <c r="B92" s="79" t="s">
        <v>168</v>
      </c>
      <c r="C92" s="73" t="s">
        <v>169</v>
      </c>
      <c r="D92" s="73" t="s">
        <v>170</v>
      </c>
      <c r="E92" s="73"/>
      <c r="F92" s="208"/>
      <c r="G92" s="73"/>
      <c r="H92" s="73" t="s">
        <v>171</v>
      </c>
      <c r="I92" s="82">
        <v>1</v>
      </c>
      <c r="J92" s="246">
        <v>0</v>
      </c>
      <c r="K92" s="120">
        <v>0</v>
      </c>
      <c r="L92" s="171">
        <v>12549</v>
      </c>
    </row>
    <row r="93" spans="1:12" s="2" customFormat="1" ht="15" customHeight="1" x14ac:dyDescent="0.2">
      <c r="A93" s="172">
        <v>43957</v>
      </c>
      <c r="B93" s="71" t="s">
        <v>149</v>
      </c>
      <c r="C93" s="72" t="s">
        <v>150</v>
      </c>
      <c r="D93" s="72" t="s">
        <v>151</v>
      </c>
      <c r="E93" s="208"/>
      <c r="F93" s="209"/>
      <c r="G93" s="209"/>
      <c r="H93" s="218" t="s">
        <v>152</v>
      </c>
      <c r="I93" s="84">
        <v>1</v>
      </c>
      <c r="J93" s="75">
        <v>1950</v>
      </c>
      <c r="K93" s="102">
        <v>295</v>
      </c>
      <c r="L93" s="171">
        <v>47755</v>
      </c>
    </row>
    <row r="94" spans="1:12" s="2" customFormat="1" ht="15" customHeight="1" x14ac:dyDescent="0.2">
      <c r="A94" s="172">
        <v>43957</v>
      </c>
      <c r="B94" s="71" t="s">
        <v>153</v>
      </c>
      <c r="C94" s="72" t="s">
        <v>154</v>
      </c>
      <c r="D94" s="72" t="s">
        <v>155</v>
      </c>
      <c r="E94" s="208"/>
      <c r="F94" s="209"/>
      <c r="G94" s="209"/>
      <c r="H94" s="218" t="s">
        <v>156</v>
      </c>
      <c r="I94" s="84">
        <v>1</v>
      </c>
      <c r="J94" s="214">
        <v>1596</v>
      </c>
      <c r="K94" s="102">
        <v>400</v>
      </c>
      <c r="L94" s="171">
        <v>25000</v>
      </c>
    </row>
    <row r="95" spans="1:12" s="2" customFormat="1" ht="15" customHeight="1" x14ac:dyDescent="0.2">
      <c r="A95" s="170">
        <v>43957</v>
      </c>
      <c r="B95" s="79" t="s">
        <v>161</v>
      </c>
      <c r="C95" s="73" t="s">
        <v>162</v>
      </c>
      <c r="D95" s="73" t="s">
        <v>163</v>
      </c>
      <c r="E95" s="73"/>
      <c r="F95" s="208"/>
      <c r="G95" s="73"/>
      <c r="H95" s="73" t="s">
        <v>164</v>
      </c>
      <c r="I95" s="82">
        <v>1</v>
      </c>
      <c r="J95" s="246">
        <v>0</v>
      </c>
      <c r="K95" s="120">
        <v>0</v>
      </c>
      <c r="L95" s="171">
        <v>900</v>
      </c>
    </row>
    <row r="96" spans="1:12" s="2" customFormat="1" ht="15" customHeight="1" x14ac:dyDescent="0.2">
      <c r="A96" s="170">
        <v>43957</v>
      </c>
      <c r="B96" s="79" t="s">
        <v>165</v>
      </c>
      <c r="C96" s="73" t="s">
        <v>166</v>
      </c>
      <c r="D96" s="73"/>
      <c r="E96" s="73"/>
      <c r="F96" s="208"/>
      <c r="G96" s="73"/>
      <c r="H96" s="73" t="s">
        <v>167</v>
      </c>
      <c r="I96" s="82">
        <v>1</v>
      </c>
      <c r="J96" s="246">
        <v>0</v>
      </c>
      <c r="K96" s="120">
        <v>120</v>
      </c>
      <c r="L96" s="171">
        <v>1200</v>
      </c>
    </row>
    <row r="97" spans="1:12" s="2" customFormat="1" ht="15" customHeight="1" x14ac:dyDescent="0.2">
      <c r="A97" s="172">
        <v>43962</v>
      </c>
      <c r="B97" s="71" t="s">
        <v>245</v>
      </c>
      <c r="C97" s="72" t="s">
        <v>246</v>
      </c>
      <c r="D97" s="72" t="s">
        <v>247</v>
      </c>
      <c r="E97" s="208"/>
      <c r="F97" s="209"/>
      <c r="G97" s="209"/>
      <c r="H97" s="218" t="s">
        <v>248</v>
      </c>
      <c r="I97" s="84">
        <v>1</v>
      </c>
      <c r="J97" s="214">
        <v>0</v>
      </c>
      <c r="K97" s="102">
        <v>0</v>
      </c>
      <c r="L97" s="210">
        <v>10000</v>
      </c>
    </row>
    <row r="98" spans="1:12" s="2" customFormat="1" ht="15" customHeight="1" x14ac:dyDescent="0.2">
      <c r="A98" s="170">
        <v>43962</v>
      </c>
      <c r="B98" s="79" t="s">
        <v>249</v>
      </c>
      <c r="C98" s="73" t="s">
        <v>250</v>
      </c>
      <c r="D98" s="73" t="s">
        <v>251</v>
      </c>
      <c r="E98" s="73"/>
      <c r="F98" s="208"/>
      <c r="G98" s="73"/>
      <c r="H98" s="73" t="s">
        <v>252</v>
      </c>
      <c r="I98" s="82">
        <v>1</v>
      </c>
      <c r="J98" s="246">
        <v>0</v>
      </c>
      <c r="K98" s="120">
        <v>0</v>
      </c>
      <c r="L98" s="171">
        <v>10000</v>
      </c>
    </row>
    <row r="99" spans="1:12" s="2" customFormat="1" ht="15" customHeight="1" x14ac:dyDescent="0.2">
      <c r="A99" s="216">
        <v>43962</v>
      </c>
      <c r="B99" s="217" t="s">
        <v>260</v>
      </c>
      <c r="C99" s="218" t="s">
        <v>261</v>
      </c>
      <c r="D99" s="218" t="s">
        <v>262</v>
      </c>
      <c r="E99" s="73"/>
      <c r="F99" s="243"/>
      <c r="G99" s="243"/>
      <c r="H99" s="218" t="s">
        <v>263</v>
      </c>
      <c r="I99" s="82">
        <v>1</v>
      </c>
      <c r="J99" s="244">
        <v>0</v>
      </c>
      <c r="K99" s="245">
        <v>0</v>
      </c>
      <c r="L99" s="171">
        <v>8000</v>
      </c>
    </row>
    <row r="100" spans="1:12" s="2" customFormat="1" ht="15" customHeight="1" x14ac:dyDescent="0.2">
      <c r="A100" s="172">
        <v>43962</v>
      </c>
      <c r="B100" s="71" t="s">
        <v>264</v>
      </c>
      <c r="C100" s="72" t="s">
        <v>265</v>
      </c>
      <c r="D100" s="72" t="s">
        <v>266</v>
      </c>
      <c r="E100" s="208"/>
      <c r="F100" s="213"/>
      <c r="G100" s="72"/>
      <c r="H100" s="218" t="s">
        <v>267</v>
      </c>
      <c r="I100" s="84">
        <v>1</v>
      </c>
      <c r="J100" s="75">
        <v>0</v>
      </c>
      <c r="K100" s="102">
        <v>0</v>
      </c>
      <c r="L100" s="171">
        <v>1000</v>
      </c>
    </row>
    <row r="101" spans="1:12" s="2" customFormat="1" ht="15" customHeight="1" x14ac:dyDescent="0.2">
      <c r="A101" s="216">
        <v>43962</v>
      </c>
      <c r="B101" s="71" t="s">
        <v>268</v>
      </c>
      <c r="C101" s="72" t="s">
        <v>269</v>
      </c>
      <c r="D101" s="72" t="s">
        <v>270</v>
      </c>
      <c r="E101" s="208"/>
      <c r="F101" s="133"/>
      <c r="G101" s="72"/>
      <c r="H101" s="218" t="s">
        <v>271</v>
      </c>
      <c r="I101" s="84">
        <v>1</v>
      </c>
      <c r="J101" s="214">
        <v>1351</v>
      </c>
      <c r="K101" s="102">
        <v>597</v>
      </c>
      <c r="L101" s="171">
        <v>5000</v>
      </c>
    </row>
    <row r="102" spans="1:12" s="2" customFormat="1" ht="15" customHeight="1" x14ac:dyDescent="0.2">
      <c r="A102" s="170">
        <v>43963</v>
      </c>
      <c r="B102" s="79" t="s">
        <v>286</v>
      </c>
      <c r="C102" s="73" t="s">
        <v>287</v>
      </c>
      <c r="D102" s="73" t="s">
        <v>251</v>
      </c>
      <c r="E102" s="73"/>
      <c r="F102" s="208"/>
      <c r="G102" s="73"/>
      <c r="H102" s="73" t="s">
        <v>288</v>
      </c>
      <c r="I102" s="82">
        <v>1</v>
      </c>
      <c r="J102" s="246">
        <v>0</v>
      </c>
      <c r="K102" s="120">
        <v>0</v>
      </c>
      <c r="L102" s="171">
        <v>7000</v>
      </c>
    </row>
    <row r="103" spans="1:12" s="2" customFormat="1" ht="15" customHeight="1" x14ac:dyDescent="0.2">
      <c r="A103" s="172">
        <v>43964</v>
      </c>
      <c r="B103" s="71" t="s">
        <v>297</v>
      </c>
      <c r="C103" s="72" t="s">
        <v>298</v>
      </c>
      <c r="D103" s="72"/>
      <c r="E103" s="208"/>
      <c r="F103" s="209"/>
      <c r="G103" s="209"/>
      <c r="H103" s="218" t="s">
        <v>299</v>
      </c>
      <c r="I103" s="84">
        <v>1</v>
      </c>
      <c r="J103" s="214">
        <v>0</v>
      </c>
      <c r="K103" s="102">
        <v>0</v>
      </c>
      <c r="L103" s="210">
        <v>19700</v>
      </c>
    </row>
    <row r="104" spans="1:12" s="2" customFormat="1" ht="15" customHeight="1" x14ac:dyDescent="0.2">
      <c r="A104" s="170">
        <v>43964</v>
      </c>
      <c r="B104" s="79" t="s">
        <v>325</v>
      </c>
      <c r="C104" s="73" t="s">
        <v>326</v>
      </c>
      <c r="D104" s="73" t="s">
        <v>327</v>
      </c>
      <c r="E104" s="73"/>
      <c r="F104" s="208"/>
      <c r="G104" s="73"/>
      <c r="H104" s="73" t="s">
        <v>328</v>
      </c>
      <c r="I104" s="82">
        <v>1</v>
      </c>
      <c r="J104" s="246">
        <v>0</v>
      </c>
      <c r="K104" s="120">
        <v>0</v>
      </c>
      <c r="L104" s="171">
        <v>5000</v>
      </c>
    </row>
    <row r="105" spans="1:12" s="2" customFormat="1" ht="15" customHeight="1" x14ac:dyDescent="0.2">
      <c r="A105" s="170">
        <v>43964</v>
      </c>
      <c r="B105" s="79" t="s">
        <v>329</v>
      </c>
      <c r="C105" s="73" t="s">
        <v>330</v>
      </c>
      <c r="D105" s="73" t="s">
        <v>331</v>
      </c>
      <c r="E105" s="73"/>
      <c r="F105" s="208"/>
      <c r="G105" s="73"/>
      <c r="H105" s="73" t="s">
        <v>332</v>
      </c>
      <c r="I105" s="82">
        <v>1</v>
      </c>
      <c r="J105" s="246">
        <v>0</v>
      </c>
      <c r="K105" s="120">
        <v>0</v>
      </c>
      <c r="L105" s="210">
        <v>250</v>
      </c>
    </row>
    <row r="106" spans="1:12" s="2" customFormat="1" ht="15" customHeight="1" x14ac:dyDescent="0.2">
      <c r="A106" s="170">
        <v>43965</v>
      </c>
      <c r="B106" s="79" t="s">
        <v>309</v>
      </c>
      <c r="C106" s="73" t="s">
        <v>310</v>
      </c>
      <c r="D106" s="73" t="s">
        <v>311</v>
      </c>
      <c r="E106" s="73"/>
      <c r="F106" s="208"/>
      <c r="G106" s="73"/>
      <c r="H106" s="73" t="s">
        <v>312</v>
      </c>
      <c r="I106" s="82">
        <v>1</v>
      </c>
      <c r="J106" s="246">
        <v>0</v>
      </c>
      <c r="K106" s="120">
        <v>0</v>
      </c>
      <c r="L106" s="171">
        <v>500</v>
      </c>
    </row>
    <row r="107" spans="1:12" s="2" customFormat="1" ht="15" customHeight="1" x14ac:dyDescent="0.2">
      <c r="A107" s="170">
        <v>43965</v>
      </c>
      <c r="B107" s="79" t="s">
        <v>352</v>
      </c>
      <c r="C107" s="73" t="s">
        <v>353</v>
      </c>
      <c r="D107" s="73" t="s">
        <v>327</v>
      </c>
      <c r="E107" s="73"/>
      <c r="F107" s="208"/>
      <c r="G107" s="73"/>
      <c r="H107" s="73" t="s">
        <v>354</v>
      </c>
      <c r="I107" s="82">
        <v>1</v>
      </c>
      <c r="J107" s="246">
        <v>0</v>
      </c>
      <c r="K107" s="120">
        <v>0</v>
      </c>
      <c r="L107" s="171">
        <v>2138</v>
      </c>
    </row>
    <row r="108" spans="1:12" s="2" customFormat="1" ht="15" customHeight="1" x14ac:dyDescent="0.2">
      <c r="A108" s="172">
        <v>43965</v>
      </c>
      <c r="B108" s="71" t="s">
        <v>355</v>
      </c>
      <c r="C108" s="72" t="s">
        <v>356</v>
      </c>
      <c r="D108" s="72" t="s">
        <v>357</v>
      </c>
      <c r="E108" s="208"/>
      <c r="F108" s="209"/>
      <c r="G108" s="209"/>
      <c r="H108" s="218" t="s">
        <v>358</v>
      </c>
      <c r="I108" s="84">
        <v>1</v>
      </c>
      <c r="J108" s="214">
        <v>0</v>
      </c>
      <c r="K108" s="102">
        <v>0</v>
      </c>
      <c r="L108" s="210">
        <v>26030</v>
      </c>
    </row>
    <row r="109" spans="1:12" s="2" customFormat="1" ht="15" customHeight="1" x14ac:dyDescent="0.2">
      <c r="A109" s="172">
        <v>43965</v>
      </c>
      <c r="B109" s="71" t="s">
        <v>359</v>
      </c>
      <c r="C109" s="72" t="s">
        <v>360</v>
      </c>
      <c r="D109" s="72" t="s">
        <v>361</v>
      </c>
      <c r="E109" s="208"/>
      <c r="F109" s="209"/>
      <c r="G109" s="209"/>
      <c r="H109" s="218" t="s">
        <v>85</v>
      </c>
      <c r="I109" s="84">
        <v>1</v>
      </c>
      <c r="J109" s="214">
        <v>0</v>
      </c>
      <c r="K109" s="102">
        <v>0</v>
      </c>
      <c r="L109" s="210">
        <v>3500</v>
      </c>
    </row>
    <row r="110" spans="1:12" s="2" customFormat="1" ht="15" customHeight="1" x14ac:dyDescent="0.2">
      <c r="A110" s="172">
        <v>43969</v>
      </c>
      <c r="B110" s="71" t="s">
        <v>389</v>
      </c>
      <c r="C110" s="72" t="s">
        <v>390</v>
      </c>
      <c r="D110" s="255" t="s">
        <v>391</v>
      </c>
      <c r="E110" s="208"/>
      <c r="F110" s="209"/>
      <c r="G110" s="209"/>
      <c r="H110" s="218" t="s">
        <v>392</v>
      </c>
      <c r="I110" s="84">
        <v>1</v>
      </c>
      <c r="J110" s="75">
        <v>336</v>
      </c>
      <c r="K110" s="102">
        <v>0</v>
      </c>
      <c r="L110" s="171">
        <v>30000</v>
      </c>
    </row>
    <row r="111" spans="1:12" s="2" customFormat="1" ht="15" customHeight="1" x14ac:dyDescent="0.2">
      <c r="A111" s="172">
        <v>43970</v>
      </c>
      <c r="B111" s="71" t="s">
        <v>437</v>
      </c>
      <c r="C111" s="72" t="s">
        <v>438</v>
      </c>
      <c r="D111" s="72" t="s">
        <v>170</v>
      </c>
      <c r="E111" s="208"/>
      <c r="F111" s="209"/>
      <c r="G111" s="209"/>
      <c r="H111" s="218" t="s">
        <v>439</v>
      </c>
      <c r="I111" s="84">
        <v>1</v>
      </c>
      <c r="J111" s="214">
        <v>0</v>
      </c>
      <c r="K111" s="102">
        <v>0</v>
      </c>
      <c r="L111" s="210">
        <v>6000</v>
      </c>
    </row>
    <row r="112" spans="1:12" s="2" customFormat="1" ht="15" customHeight="1" x14ac:dyDescent="0.2">
      <c r="A112" s="216">
        <v>43971</v>
      </c>
      <c r="B112" s="217" t="s">
        <v>419</v>
      </c>
      <c r="C112" s="218" t="s">
        <v>420</v>
      </c>
      <c r="D112" s="218" t="s">
        <v>421</v>
      </c>
      <c r="E112" s="208"/>
      <c r="F112" s="243"/>
      <c r="G112" s="243"/>
      <c r="H112" s="218" t="s">
        <v>422</v>
      </c>
      <c r="I112" s="82">
        <v>1</v>
      </c>
      <c r="J112" s="244">
        <v>0</v>
      </c>
      <c r="K112" s="245">
        <v>0</v>
      </c>
      <c r="L112" s="171">
        <v>2700</v>
      </c>
    </row>
    <row r="113" spans="1:12" s="2" customFormat="1" ht="15" customHeight="1" x14ac:dyDescent="0.2">
      <c r="A113" s="170">
        <v>43971</v>
      </c>
      <c r="B113" s="79" t="s">
        <v>440</v>
      </c>
      <c r="C113" s="73" t="s">
        <v>441</v>
      </c>
      <c r="D113" s="73" t="s">
        <v>251</v>
      </c>
      <c r="E113" s="73"/>
      <c r="F113" s="208"/>
      <c r="G113" s="73"/>
      <c r="H113" s="73" t="s">
        <v>442</v>
      </c>
      <c r="I113" s="82">
        <v>1</v>
      </c>
      <c r="J113" s="246">
        <v>1752</v>
      </c>
      <c r="K113" s="120">
        <v>0</v>
      </c>
      <c r="L113" s="171">
        <v>2000</v>
      </c>
    </row>
    <row r="114" spans="1:12" s="2" customFormat="1" ht="15" customHeight="1" x14ac:dyDescent="0.2">
      <c r="A114" s="172">
        <v>43971</v>
      </c>
      <c r="B114" s="71" t="s">
        <v>449</v>
      </c>
      <c r="C114" s="72" t="s">
        <v>450</v>
      </c>
      <c r="D114" s="72" t="s">
        <v>451</v>
      </c>
      <c r="E114" s="208"/>
      <c r="F114" s="209"/>
      <c r="G114" s="209"/>
      <c r="H114" s="218" t="s">
        <v>452</v>
      </c>
      <c r="I114" s="84">
        <v>1</v>
      </c>
      <c r="J114" s="214">
        <v>0</v>
      </c>
      <c r="K114" s="102">
        <v>0</v>
      </c>
      <c r="L114" s="210">
        <v>11400</v>
      </c>
    </row>
    <row r="115" spans="1:12" s="2" customFormat="1" ht="15" customHeight="1" x14ac:dyDescent="0.2">
      <c r="A115" s="216">
        <v>43971</v>
      </c>
      <c r="B115" s="217" t="s">
        <v>483</v>
      </c>
      <c r="C115" s="218" t="s">
        <v>484</v>
      </c>
      <c r="D115" s="218" t="s">
        <v>262</v>
      </c>
      <c r="E115" s="208"/>
      <c r="F115" s="243"/>
      <c r="G115" s="243"/>
      <c r="H115" s="218" t="s">
        <v>485</v>
      </c>
      <c r="I115" s="82">
        <v>1</v>
      </c>
      <c r="J115" s="244">
        <v>2000</v>
      </c>
      <c r="K115" s="245">
        <v>0</v>
      </c>
      <c r="L115" s="171">
        <v>35000</v>
      </c>
    </row>
    <row r="116" spans="1:12" s="2" customFormat="1" ht="15" customHeight="1" x14ac:dyDescent="0.2">
      <c r="A116" s="172">
        <v>43972</v>
      </c>
      <c r="B116" s="71" t="s">
        <v>495</v>
      </c>
      <c r="C116" s="72" t="s">
        <v>496</v>
      </c>
      <c r="D116" s="72" t="s">
        <v>497</v>
      </c>
      <c r="E116" s="208"/>
      <c r="F116" s="209"/>
      <c r="G116" s="209"/>
      <c r="H116" s="218" t="s">
        <v>358</v>
      </c>
      <c r="I116" s="84">
        <v>1</v>
      </c>
      <c r="J116" s="214">
        <v>0</v>
      </c>
      <c r="K116" s="102">
        <v>0</v>
      </c>
      <c r="L116" s="210">
        <v>10400</v>
      </c>
    </row>
    <row r="117" spans="1:12" s="2" customFormat="1" ht="15" customHeight="1" x14ac:dyDescent="0.2">
      <c r="A117" s="172">
        <v>43972</v>
      </c>
      <c r="B117" s="71" t="s">
        <v>513</v>
      </c>
      <c r="C117" s="72" t="s">
        <v>514</v>
      </c>
      <c r="D117" s="72" t="s">
        <v>74</v>
      </c>
      <c r="E117" s="208"/>
      <c r="F117" s="209"/>
      <c r="G117" s="209"/>
      <c r="H117" s="218" t="s">
        <v>358</v>
      </c>
      <c r="I117" s="84">
        <v>1</v>
      </c>
      <c r="J117" s="214">
        <v>0</v>
      </c>
      <c r="K117" s="102">
        <v>0</v>
      </c>
      <c r="L117" s="210">
        <v>3484</v>
      </c>
    </row>
    <row r="118" spans="1:12" s="2" customFormat="1" ht="15" customHeight="1" x14ac:dyDescent="0.2">
      <c r="A118" s="172">
        <v>43972</v>
      </c>
      <c r="B118" s="71" t="s">
        <v>532</v>
      </c>
      <c r="C118" s="72" t="s">
        <v>533</v>
      </c>
      <c r="D118" s="72" t="s">
        <v>534</v>
      </c>
      <c r="E118" s="208"/>
      <c r="F118" s="209"/>
      <c r="G118" s="209"/>
      <c r="H118" s="218" t="s">
        <v>535</v>
      </c>
      <c r="I118" s="84">
        <v>1</v>
      </c>
      <c r="J118" s="75">
        <v>0</v>
      </c>
      <c r="K118" s="102">
        <v>0</v>
      </c>
      <c r="L118" s="171">
        <v>3000</v>
      </c>
    </row>
    <row r="119" spans="1:12" s="2" customFormat="1" ht="15" customHeight="1" x14ac:dyDescent="0.2">
      <c r="A119" s="172">
        <v>43973</v>
      </c>
      <c r="B119" s="71" t="s">
        <v>547</v>
      </c>
      <c r="C119" s="72" t="s">
        <v>548</v>
      </c>
      <c r="D119" s="72" t="s">
        <v>549</v>
      </c>
      <c r="E119" s="208"/>
      <c r="F119" s="209"/>
      <c r="G119" s="209"/>
      <c r="H119" s="218" t="s">
        <v>550</v>
      </c>
      <c r="I119" s="84">
        <v>1</v>
      </c>
      <c r="J119" s="214">
        <v>0</v>
      </c>
      <c r="K119" s="102">
        <v>0</v>
      </c>
      <c r="L119" s="210">
        <v>3000</v>
      </c>
    </row>
    <row r="120" spans="1:12" s="2" customFormat="1" ht="15" customHeight="1" x14ac:dyDescent="0.2">
      <c r="A120" s="216">
        <v>43973</v>
      </c>
      <c r="B120" s="217" t="s">
        <v>551</v>
      </c>
      <c r="C120" s="218" t="s">
        <v>552</v>
      </c>
      <c r="D120" s="218" t="s">
        <v>553</v>
      </c>
      <c r="E120" s="208"/>
      <c r="F120" s="243"/>
      <c r="G120" s="243"/>
      <c r="H120" s="218" t="s">
        <v>85</v>
      </c>
      <c r="I120" s="82">
        <v>1</v>
      </c>
      <c r="J120" s="244">
        <v>0</v>
      </c>
      <c r="K120" s="245">
        <v>0</v>
      </c>
      <c r="L120" s="171">
        <v>2000</v>
      </c>
    </row>
    <row r="121" spans="1:12" s="2" customFormat="1" ht="15" customHeight="1" x14ac:dyDescent="0.2">
      <c r="A121" s="170">
        <v>43973</v>
      </c>
      <c r="B121" s="79" t="s">
        <v>554</v>
      </c>
      <c r="C121" s="73" t="s">
        <v>555</v>
      </c>
      <c r="D121" s="73" t="s">
        <v>556</v>
      </c>
      <c r="E121" s="73"/>
      <c r="F121" s="208"/>
      <c r="G121" s="73"/>
      <c r="H121" s="73" t="s">
        <v>557</v>
      </c>
      <c r="I121" s="82">
        <v>1</v>
      </c>
      <c r="J121" s="246">
        <v>0</v>
      </c>
      <c r="K121" s="120">
        <v>0</v>
      </c>
      <c r="L121" s="171">
        <v>8800</v>
      </c>
    </row>
    <row r="122" spans="1:12" s="2" customFormat="1" ht="15" customHeight="1" x14ac:dyDescent="0.2">
      <c r="A122" s="170">
        <v>43973</v>
      </c>
      <c r="B122" s="79" t="s">
        <v>558</v>
      </c>
      <c r="C122" s="73" t="s">
        <v>559</v>
      </c>
      <c r="D122" s="73" t="s">
        <v>560</v>
      </c>
      <c r="E122" s="73"/>
      <c r="F122" s="208"/>
      <c r="G122" s="73"/>
      <c r="H122" s="73" t="s">
        <v>561</v>
      </c>
      <c r="I122" s="82">
        <v>1</v>
      </c>
      <c r="J122" s="246">
        <v>1280</v>
      </c>
      <c r="K122" s="120">
        <v>144</v>
      </c>
      <c r="L122" s="171">
        <v>75000</v>
      </c>
    </row>
    <row r="123" spans="1:12" s="2" customFormat="1" ht="15" customHeight="1" x14ac:dyDescent="0.2">
      <c r="A123" s="172">
        <v>43977</v>
      </c>
      <c r="B123" s="71" t="s">
        <v>585</v>
      </c>
      <c r="C123" s="72" t="s">
        <v>586</v>
      </c>
      <c r="D123" s="72" t="s">
        <v>421</v>
      </c>
      <c r="E123" s="208"/>
      <c r="F123" s="209"/>
      <c r="G123" s="209"/>
      <c r="H123" s="218" t="s">
        <v>587</v>
      </c>
      <c r="I123" s="84">
        <v>1</v>
      </c>
      <c r="J123" s="214">
        <v>0</v>
      </c>
      <c r="K123" s="102">
        <v>0</v>
      </c>
      <c r="L123" s="210">
        <v>500</v>
      </c>
    </row>
    <row r="124" spans="1:12" s="2" customFormat="1" ht="15" customHeight="1" x14ac:dyDescent="0.2">
      <c r="A124" s="172">
        <v>43978</v>
      </c>
      <c r="B124" s="71" t="s">
        <v>588</v>
      </c>
      <c r="C124" s="72" t="s">
        <v>589</v>
      </c>
      <c r="D124" s="72" t="s">
        <v>590</v>
      </c>
      <c r="E124" s="208"/>
      <c r="F124" s="209"/>
      <c r="G124" s="209"/>
      <c r="H124" s="218" t="s">
        <v>591</v>
      </c>
      <c r="I124" s="84">
        <v>1</v>
      </c>
      <c r="J124" s="214">
        <v>4678</v>
      </c>
      <c r="K124" s="102">
        <v>0</v>
      </c>
      <c r="L124" s="210">
        <v>14000</v>
      </c>
    </row>
    <row r="125" spans="1:12" s="2" customFormat="1" ht="15" customHeight="1" x14ac:dyDescent="0.2">
      <c r="A125" s="172">
        <v>43978</v>
      </c>
      <c r="B125" s="71" t="s">
        <v>592</v>
      </c>
      <c r="C125" s="72" t="s">
        <v>593</v>
      </c>
      <c r="D125" s="72" t="s">
        <v>594</v>
      </c>
      <c r="E125" s="208"/>
      <c r="F125" s="209"/>
      <c r="G125" s="209"/>
      <c r="H125" s="218" t="s">
        <v>422</v>
      </c>
      <c r="I125" s="84">
        <v>1</v>
      </c>
      <c r="J125" s="214">
        <v>0</v>
      </c>
      <c r="K125" s="102">
        <v>450</v>
      </c>
      <c r="L125" s="210">
        <v>2000</v>
      </c>
    </row>
    <row r="126" spans="1:12" s="2" customFormat="1" ht="15" customHeight="1" x14ac:dyDescent="0.2">
      <c r="A126" s="172">
        <v>43978</v>
      </c>
      <c r="B126" s="71" t="s">
        <v>595</v>
      </c>
      <c r="C126" s="72" t="s">
        <v>596</v>
      </c>
      <c r="D126" s="72" t="s">
        <v>74</v>
      </c>
      <c r="E126" s="208"/>
      <c r="F126" s="209"/>
      <c r="G126" s="209"/>
      <c r="H126" s="218" t="s">
        <v>597</v>
      </c>
      <c r="I126" s="84">
        <v>1</v>
      </c>
      <c r="J126" s="214">
        <v>0</v>
      </c>
      <c r="K126" s="102">
        <v>0</v>
      </c>
      <c r="L126" s="210">
        <v>2500</v>
      </c>
    </row>
    <row r="127" spans="1:12" s="2" customFormat="1" ht="15" customHeight="1" x14ac:dyDescent="0.2">
      <c r="A127" s="172">
        <v>43979</v>
      </c>
      <c r="B127" s="71" t="s">
        <v>634</v>
      </c>
      <c r="C127" s="72" t="s">
        <v>635</v>
      </c>
      <c r="D127" s="72"/>
      <c r="E127" s="208"/>
      <c r="F127" s="209"/>
      <c r="G127" s="209"/>
      <c r="H127" s="218" t="s">
        <v>636</v>
      </c>
      <c r="I127" s="84">
        <v>1</v>
      </c>
      <c r="J127" s="214">
        <v>0</v>
      </c>
      <c r="K127" s="102">
        <v>320</v>
      </c>
      <c r="L127" s="210">
        <v>10000</v>
      </c>
    </row>
    <row r="128" spans="1:12" s="2" customFormat="1" ht="15" customHeight="1" x14ac:dyDescent="0.2">
      <c r="A128" s="172">
        <v>43979</v>
      </c>
      <c r="B128" s="71" t="s">
        <v>637</v>
      </c>
      <c r="C128" s="72" t="s">
        <v>638</v>
      </c>
      <c r="D128" s="72" t="s">
        <v>391</v>
      </c>
      <c r="E128" s="208"/>
      <c r="F128" s="209"/>
      <c r="G128" s="209"/>
      <c r="H128" s="218" t="s">
        <v>639</v>
      </c>
      <c r="I128" s="84">
        <v>1</v>
      </c>
      <c r="J128" s="214">
        <v>0</v>
      </c>
      <c r="K128" s="102">
        <v>0</v>
      </c>
      <c r="L128" s="210">
        <v>12000</v>
      </c>
    </row>
    <row r="129" spans="1:12" s="2" customFormat="1" ht="15" customHeight="1" x14ac:dyDescent="0.2">
      <c r="A129" s="172">
        <v>43979</v>
      </c>
      <c r="B129" s="71" t="s">
        <v>640</v>
      </c>
      <c r="C129" s="72" t="s">
        <v>641</v>
      </c>
      <c r="D129" s="72" t="s">
        <v>642</v>
      </c>
      <c r="E129" s="208"/>
      <c r="F129" s="209"/>
      <c r="G129" s="209"/>
      <c r="H129" s="218" t="s">
        <v>643</v>
      </c>
      <c r="I129" s="84">
        <v>1</v>
      </c>
      <c r="J129" s="214">
        <v>0</v>
      </c>
      <c r="K129" s="102">
        <v>0</v>
      </c>
      <c r="L129" s="210">
        <v>2000</v>
      </c>
    </row>
    <row r="130" spans="1:12" s="2" customFormat="1" ht="15" customHeight="1" x14ac:dyDescent="0.2">
      <c r="A130" s="172">
        <v>43979</v>
      </c>
      <c r="B130" s="71" t="s">
        <v>644</v>
      </c>
      <c r="C130" s="72" t="s">
        <v>645</v>
      </c>
      <c r="D130" s="72" t="s">
        <v>646</v>
      </c>
      <c r="E130" s="208"/>
      <c r="F130" s="209"/>
      <c r="G130" s="209"/>
      <c r="H130" s="218" t="s">
        <v>271</v>
      </c>
      <c r="I130" s="84">
        <v>1</v>
      </c>
      <c r="J130" s="214">
        <v>0</v>
      </c>
      <c r="K130" s="102">
        <v>0</v>
      </c>
      <c r="L130" s="210">
        <v>4535</v>
      </c>
    </row>
    <row r="131" spans="1:12" s="2" customFormat="1" ht="15" customHeight="1" x14ac:dyDescent="0.2">
      <c r="A131" s="172">
        <v>43979</v>
      </c>
      <c r="B131" s="71" t="s">
        <v>647</v>
      </c>
      <c r="C131" s="72" t="s">
        <v>648</v>
      </c>
      <c r="D131" s="72" t="s">
        <v>649</v>
      </c>
      <c r="E131" s="208"/>
      <c r="F131" s="209"/>
      <c r="G131" s="209"/>
      <c r="H131" s="218" t="s">
        <v>650</v>
      </c>
      <c r="I131" s="84">
        <v>1</v>
      </c>
      <c r="J131" s="214">
        <v>0</v>
      </c>
      <c r="K131" s="102">
        <v>0</v>
      </c>
      <c r="L131" s="210">
        <v>2000</v>
      </c>
    </row>
    <row r="132" spans="1:12" s="2" customFormat="1" ht="15" customHeight="1" x14ac:dyDescent="0.2">
      <c r="A132" s="172">
        <v>43979</v>
      </c>
      <c r="B132" s="71" t="s">
        <v>651</v>
      </c>
      <c r="C132" s="72" t="s">
        <v>652</v>
      </c>
      <c r="D132" s="72" t="s">
        <v>653</v>
      </c>
      <c r="E132" s="208"/>
      <c r="F132" s="209"/>
      <c r="G132" s="209"/>
      <c r="H132" s="218" t="s">
        <v>654</v>
      </c>
      <c r="I132" s="84">
        <v>1</v>
      </c>
      <c r="J132" s="214">
        <v>576</v>
      </c>
      <c r="K132" s="102">
        <v>1</v>
      </c>
      <c r="L132" s="210">
        <v>6000</v>
      </c>
    </row>
    <row r="133" spans="1:12" s="2" customFormat="1" ht="15" customHeight="1" x14ac:dyDescent="0.2">
      <c r="A133" s="172">
        <v>43980</v>
      </c>
      <c r="B133" s="71" t="s">
        <v>628</v>
      </c>
      <c r="C133" s="72" t="s">
        <v>629</v>
      </c>
      <c r="D133" s="72" t="s">
        <v>630</v>
      </c>
      <c r="E133" s="208"/>
      <c r="F133" s="209"/>
      <c r="G133" s="209"/>
      <c r="H133" s="218" t="s">
        <v>631</v>
      </c>
      <c r="I133" s="84">
        <v>1</v>
      </c>
      <c r="J133" s="214">
        <v>0</v>
      </c>
      <c r="K133" s="102">
        <v>0</v>
      </c>
      <c r="L133" s="210">
        <v>1496</v>
      </c>
    </row>
    <row r="134" spans="1:12" s="2" customFormat="1" ht="15" customHeight="1" x14ac:dyDescent="0.2">
      <c r="A134" s="172">
        <v>43980</v>
      </c>
      <c r="B134" s="71" t="s">
        <v>632</v>
      </c>
      <c r="C134" s="72" t="s">
        <v>633</v>
      </c>
      <c r="D134" s="72" t="s">
        <v>553</v>
      </c>
      <c r="E134" s="208"/>
      <c r="F134" s="209"/>
      <c r="G134" s="209"/>
      <c r="H134" s="218" t="s">
        <v>631</v>
      </c>
      <c r="I134" s="84">
        <v>1</v>
      </c>
      <c r="J134" s="214">
        <v>0</v>
      </c>
      <c r="K134" s="102">
        <v>0</v>
      </c>
      <c r="L134" s="210">
        <v>1125</v>
      </c>
    </row>
    <row r="135" spans="1:12" s="2" customFormat="1" ht="15" customHeight="1" x14ac:dyDescent="0.2">
      <c r="A135" s="172">
        <v>43980</v>
      </c>
      <c r="B135" s="71" t="s">
        <v>655</v>
      </c>
      <c r="C135" s="72" t="s">
        <v>656</v>
      </c>
      <c r="D135" s="72"/>
      <c r="E135" s="208"/>
      <c r="F135" s="209"/>
      <c r="G135" s="209"/>
      <c r="H135" s="218" t="s">
        <v>657</v>
      </c>
      <c r="I135" s="84">
        <v>1</v>
      </c>
      <c r="J135" s="214">
        <v>0</v>
      </c>
      <c r="K135" s="102">
        <v>0</v>
      </c>
      <c r="L135" s="210">
        <v>1300</v>
      </c>
    </row>
    <row r="136" spans="1:12" s="2" customFormat="1" ht="15" customHeight="1" x14ac:dyDescent="0.2">
      <c r="A136" s="172">
        <v>43980</v>
      </c>
      <c r="B136" s="71" t="s">
        <v>660</v>
      </c>
      <c r="C136" s="72" t="s">
        <v>661</v>
      </c>
      <c r="D136" s="72"/>
      <c r="E136" s="208"/>
      <c r="F136" s="209"/>
      <c r="G136" s="209"/>
      <c r="H136" s="218" t="s">
        <v>662</v>
      </c>
      <c r="I136" s="84">
        <v>1</v>
      </c>
      <c r="J136" s="214">
        <v>0</v>
      </c>
      <c r="K136" s="102">
        <v>144</v>
      </c>
      <c r="L136" s="210">
        <v>1600</v>
      </c>
    </row>
    <row r="137" spans="1:12" s="2" customFormat="1" ht="15" customHeight="1" x14ac:dyDescent="0.2">
      <c r="A137" s="172">
        <v>43980</v>
      </c>
      <c r="B137" s="71" t="s">
        <v>672</v>
      </c>
      <c r="C137" s="72" t="s">
        <v>673</v>
      </c>
      <c r="D137" s="72" t="s">
        <v>266</v>
      </c>
      <c r="E137" s="208"/>
      <c r="F137" s="209"/>
      <c r="G137" s="209"/>
      <c r="H137" s="218" t="s">
        <v>674</v>
      </c>
      <c r="I137" s="84">
        <v>1</v>
      </c>
      <c r="J137" s="214">
        <v>0</v>
      </c>
      <c r="K137" s="102">
        <v>0</v>
      </c>
      <c r="L137" s="210">
        <v>3500</v>
      </c>
    </row>
    <row r="138" spans="1:12" s="2" customFormat="1" ht="15" customHeight="1" x14ac:dyDescent="0.2">
      <c r="A138" s="172">
        <v>43980</v>
      </c>
      <c r="B138" s="71" t="s">
        <v>675</v>
      </c>
      <c r="C138" s="72" t="s">
        <v>676</v>
      </c>
      <c r="D138" s="72" t="s">
        <v>266</v>
      </c>
      <c r="E138" s="208"/>
      <c r="F138" s="209"/>
      <c r="G138" s="209"/>
      <c r="H138" s="218" t="s">
        <v>674</v>
      </c>
      <c r="I138" s="84">
        <v>1</v>
      </c>
      <c r="J138" s="214">
        <v>0</v>
      </c>
      <c r="K138" s="102">
        <v>0</v>
      </c>
      <c r="L138" s="210">
        <v>3300</v>
      </c>
    </row>
    <row r="139" spans="1:12" s="2" customFormat="1" ht="15" customHeight="1" x14ac:dyDescent="0.2">
      <c r="A139" s="182"/>
      <c r="B139" s="46"/>
      <c r="C139" s="47"/>
      <c r="D139" s="48"/>
      <c r="E139" s="47"/>
      <c r="F139" s="47"/>
      <c r="G139" s="49"/>
      <c r="H139" s="21" t="s">
        <v>13</v>
      </c>
      <c r="I139" s="183">
        <f>SUM(I88:I138)</f>
        <v>51</v>
      </c>
      <c r="J139" s="184">
        <f>SUM(J88:J138)</f>
        <v>19519</v>
      </c>
      <c r="K139" s="103">
        <f>SUM(K88:K138)</f>
        <v>3361</v>
      </c>
      <c r="L139" s="185">
        <f>SUM(L88:L138)</f>
        <v>462912</v>
      </c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/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/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2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2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2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2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2" s="2" customFormat="1" ht="15.7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3" s="2" customFormat="1" ht="15.75" customHeight="1" x14ac:dyDescent="0.2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"/>
      <c r="M179" s="1"/>
    </row>
    <row r="180" spans="1:13" s="2" customFormat="1" ht="15" customHeight="1" x14ac:dyDescent="0.2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"/>
      <c r="M180" s="1"/>
    </row>
    <row r="181" spans="1:13" s="2" customFormat="1" ht="15" customHeight="1" x14ac:dyDescent="0.2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"/>
      <c r="M181" s="1"/>
    </row>
    <row r="182" spans="1:13" s="2" customFormat="1" ht="15" customHeight="1" x14ac:dyDescent="0.2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"/>
    </row>
    <row r="183" spans="1:13" s="2" customFormat="1" ht="15" customHeight="1" x14ac:dyDescent="0.2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"/>
      <c r="M183" s="256" t="s">
        <v>52</v>
      </c>
    </row>
    <row r="184" spans="1:13" s="2" customFormat="1" ht="15" customHeight="1" x14ac:dyDescent="0.2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"/>
    </row>
    <row r="185" spans="1:13" s="2" customFormat="1" ht="15" customHeight="1" x14ac:dyDescent="0.2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"/>
    </row>
    <row r="186" spans="1:13" s="2" customFormat="1" ht="15" customHeight="1" x14ac:dyDescent="0.2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"/>
      <c r="M186" s="1"/>
    </row>
    <row r="187" spans="1:13" s="2" customFormat="1" ht="15" customHeight="1" x14ac:dyDescent="0.2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"/>
      <c r="M187" s="1"/>
    </row>
    <row r="188" spans="1:13" s="2" customFormat="1" ht="15" customHeight="1" x14ac:dyDescent="0.2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  <c r="M188" s="1"/>
    </row>
    <row r="189" spans="1:13" s="2" customFormat="1" ht="15" customHeight="1" x14ac:dyDescent="0.2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"/>
      <c r="M189" s="1"/>
    </row>
    <row r="190" spans="1:13" s="2" customFormat="1" ht="15" customHeight="1" x14ac:dyDescent="0.2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"/>
      <c r="M190" s="1"/>
    </row>
    <row r="191" spans="1:13" s="2" customFormat="1" ht="15" customHeight="1" x14ac:dyDescent="0.2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  <c r="M191" s="1"/>
    </row>
    <row r="192" spans="1:13" s="2" customFormat="1" ht="15" customHeight="1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"/>
      <c r="M192" s="1"/>
    </row>
    <row r="193" spans="1:13" s="2" customFormat="1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  <c r="M193" s="1"/>
    </row>
    <row r="194" spans="1:13" s="2" customFormat="1" ht="15" customHeight="1" x14ac:dyDescent="0.2"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 x14ac:dyDescent="0.2">
      <c r="B195" s="25"/>
      <c r="C195" s="26"/>
      <c r="D195" s="1"/>
      <c r="E195" s="26"/>
      <c r="F195" s="26"/>
      <c r="G195" s="26"/>
      <c r="I195" s="27"/>
      <c r="J195" s="28"/>
      <c r="K195" s="29"/>
      <c r="L195" s="5"/>
      <c r="M195" s="1"/>
    </row>
    <row r="196" spans="1:13" s="2" customFormat="1" ht="15" customHeight="1" x14ac:dyDescent="0.2">
      <c r="B196" s="25"/>
      <c r="C196" s="26"/>
      <c r="D196" s="1"/>
      <c r="E196" s="26"/>
      <c r="F196" s="26"/>
      <c r="G196" s="26"/>
      <c r="H196" s="30"/>
      <c r="I196" s="31"/>
      <c r="J196" s="1"/>
      <c r="K196" s="26"/>
      <c r="L196" s="5"/>
    </row>
    <row r="197" spans="1:13" s="2" customFormat="1" ht="15" customHeight="1" x14ac:dyDescent="0.2">
      <c r="B197" s="25"/>
      <c r="C197" s="26"/>
      <c r="D197" s="1"/>
      <c r="E197" s="26"/>
      <c r="F197" s="26"/>
      <c r="G197" s="26"/>
      <c r="H197" s="30"/>
      <c r="I197" s="31"/>
      <c r="J197" s="1"/>
      <c r="K197" s="26"/>
      <c r="L197" s="5"/>
    </row>
    <row r="198" spans="1:13" s="2" customFormat="1" ht="15" customHeight="1" x14ac:dyDescent="0.2">
      <c r="B198" s="25"/>
      <c r="C198" s="26"/>
      <c r="D198" s="1"/>
      <c r="E198" s="26"/>
      <c r="F198" s="26"/>
      <c r="G198" s="26"/>
      <c r="H198" s="30"/>
      <c r="I198" s="31"/>
      <c r="J198" s="1"/>
      <c r="K198" s="26"/>
      <c r="L198" s="5"/>
    </row>
    <row r="199" spans="1:13" s="2" customFormat="1" ht="15" customHeight="1" x14ac:dyDescent="0.2">
      <c r="B199" s="25"/>
      <c r="C199" s="26"/>
      <c r="D199" s="1"/>
      <c r="E199" s="26"/>
      <c r="F199" s="26"/>
      <c r="G199" s="26"/>
      <c r="H199" s="30"/>
      <c r="I199" s="31"/>
      <c r="J199" s="1"/>
      <c r="K199" s="26"/>
      <c r="L199" s="5"/>
    </row>
    <row r="200" spans="1:13" s="2" customFormat="1" ht="15" customHeight="1" x14ac:dyDescent="0.2">
      <c r="B200" s="25"/>
      <c r="C200" s="26"/>
      <c r="D200" s="1"/>
      <c r="E200" s="26"/>
      <c r="F200" s="26"/>
      <c r="G200" s="26"/>
      <c r="H200" s="30"/>
      <c r="I200" s="31"/>
      <c r="J200" s="1"/>
      <c r="K200" s="26"/>
      <c r="L200" s="5"/>
    </row>
    <row r="201" spans="1:13" s="2" customFormat="1" ht="15" customHeight="1" x14ac:dyDescent="0.2">
      <c r="A201" s="4"/>
      <c r="B201" s="25"/>
      <c r="C201" s="26"/>
      <c r="D201" s="1"/>
      <c r="E201" s="26"/>
      <c r="F201" s="26"/>
      <c r="G201" s="26"/>
      <c r="H201" s="30"/>
      <c r="I201" s="31"/>
      <c r="J201" s="1"/>
      <c r="K201" s="26"/>
      <c r="L201" s="5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88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1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1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1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1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1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1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1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1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1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1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1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1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1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1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1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1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1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21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21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21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21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21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21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21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21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21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21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21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21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21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21" s="2" customFormat="1" ht="16.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  <c r="N414" s="1"/>
      <c r="O414" s="1"/>
      <c r="P414" s="1"/>
      <c r="Q414" s="1"/>
      <c r="R414" s="1"/>
      <c r="S414" s="1"/>
      <c r="T414" s="1"/>
      <c r="U414" s="1"/>
    </row>
    <row r="415" spans="1:21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21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  <c r="N451" s="1"/>
      <c r="O451" s="1"/>
      <c r="P451" s="1"/>
      <c r="Q451" s="1"/>
      <c r="R451" s="1"/>
      <c r="S451" s="1"/>
      <c r="T451" s="1"/>
      <c r="U451" s="1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4.2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4.2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4.2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4.2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2" t="s">
        <v>46</v>
      </c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</row>
    <row r="752" spans="1:13" s="2" customFormat="1" ht="16.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</row>
    <row r="753" spans="1:13" s="2" customFormat="1" ht="16.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</row>
    <row r="754" spans="1:13" s="2" customFormat="1" ht="16.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.7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6.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6.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4.2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.7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212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3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3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3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3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3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3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  <c r="M1046" s="2" t="s">
        <v>42</v>
      </c>
    </row>
    <row r="1047" spans="1:13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3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3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3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3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3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3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3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3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3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  <c r="M1163" s="1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3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3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3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3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  <c r="M1170" s="1"/>
    </row>
    <row r="1171" spans="1:13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  <c r="M1171" s="1"/>
    </row>
    <row r="1172" spans="1:13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3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  <c r="M1173" s="1"/>
    </row>
    <row r="1174" spans="1:13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  <c r="M1174" s="85"/>
    </row>
    <row r="1175" spans="1:13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3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3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3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3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3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3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3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3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3" ht="15" customHeight="1" x14ac:dyDescent="0.2">
      <c r="M1184" s="2"/>
    </row>
    <row r="1185" spans="13:13" ht="15" customHeight="1" x14ac:dyDescent="0.2">
      <c r="M1185" s="2"/>
    </row>
    <row r="1186" spans="13:13" ht="15" customHeight="1" x14ac:dyDescent="0.2"/>
    <row r="1187" spans="13:13" ht="15" customHeight="1" x14ac:dyDescent="0.2"/>
    <row r="1188" spans="13:13" ht="15" customHeight="1" x14ac:dyDescent="0.2"/>
    <row r="1189" spans="13:13" ht="15" customHeight="1" x14ac:dyDescent="0.2"/>
    <row r="1190" spans="13:13" ht="15" customHeight="1" x14ac:dyDescent="0.2"/>
    <row r="1191" spans="13:13" ht="15" customHeight="1" x14ac:dyDescent="0.2"/>
    <row r="1192" spans="13:13" ht="15" customHeight="1" x14ac:dyDescent="0.2"/>
    <row r="1193" spans="13:13" ht="15" customHeight="1" x14ac:dyDescent="0.2"/>
    <row r="1194" spans="13:13" ht="15" customHeight="1" x14ac:dyDescent="0.2"/>
    <row r="1195" spans="13:13" ht="15" customHeight="1" x14ac:dyDescent="0.2"/>
    <row r="1196" spans="13:13" ht="15" customHeight="1" x14ac:dyDescent="0.2"/>
    <row r="1197" spans="13:13" ht="15" customHeight="1" x14ac:dyDescent="0.2"/>
    <row r="1198" spans="13:13" ht="15" customHeight="1" x14ac:dyDescent="0.2"/>
    <row r="1199" spans="13:13" ht="15" customHeight="1" x14ac:dyDescent="0.2"/>
    <row r="1200" spans="13:13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</sheetData>
  <sortState ref="A96:U143">
    <sortCondition ref="A96"/>
  </sortState>
  <mergeCells count="6">
    <mergeCell ref="A1:C1"/>
    <mergeCell ref="A71:C71"/>
    <mergeCell ref="A76:C76"/>
    <mergeCell ref="A86:C86"/>
    <mergeCell ref="A81:C81"/>
    <mergeCell ref="A59:C59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zoomScaleNormal="100" workbookViewId="0">
      <selection activeCell="D12" sqref="D12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6" t="s">
        <v>7</v>
      </c>
      <c r="B1" s="50"/>
      <c r="C1" s="35"/>
      <c r="D1" s="36"/>
      <c r="E1" s="37"/>
      <c r="F1" s="37"/>
      <c r="G1" s="35"/>
      <c r="H1" s="187"/>
      <c r="I1" s="89"/>
      <c r="J1" s="35"/>
      <c r="K1" s="192"/>
    </row>
    <row r="2" spans="1:11" ht="1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66" t="s">
        <v>4</v>
      </c>
      <c r="F2" s="66" t="s">
        <v>5</v>
      </c>
      <c r="G2" s="101" t="s">
        <v>19</v>
      </c>
      <c r="H2" s="90"/>
      <c r="I2" s="130" t="s">
        <v>12</v>
      </c>
      <c r="J2" s="247" t="s">
        <v>6</v>
      </c>
      <c r="K2" s="249" t="s">
        <v>51</v>
      </c>
    </row>
    <row r="3" spans="1:11" ht="16.5" customHeight="1" x14ac:dyDescent="0.2">
      <c r="A3" s="221">
        <v>43972</v>
      </c>
      <c r="B3" s="76" t="s">
        <v>510</v>
      </c>
      <c r="C3" s="72" t="s">
        <v>511</v>
      </c>
      <c r="D3" s="77"/>
      <c r="E3" s="265">
        <v>21</v>
      </c>
      <c r="F3" s="123"/>
      <c r="G3" s="72" t="s">
        <v>512</v>
      </c>
      <c r="H3" s="215">
        <v>1</v>
      </c>
      <c r="I3" s="91">
        <v>1216</v>
      </c>
      <c r="J3" s="207">
        <v>25000</v>
      </c>
      <c r="K3" s="121">
        <v>2020</v>
      </c>
    </row>
    <row r="4" spans="1:11" ht="16.5" customHeight="1" x14ac:dyDescent="0.2">
      <c r="A4" s="264">
        <v>43978</v>
      </c>
      <c r="B4" s="76" t="s">
        <v>605</v>
      </c>
      <c r="C4" s="72" t="s">
        <v>606</v>
      </c>
      <c r="D4" s="77" t="s">
        <v>607</v>
      </c>
      <c r="E4" s="265"/>
      <c r="F4" s="123"/>
      <c r="G4" s="72" t="s">
        <v>608</v>
      </c>
      <c r="H4" s="215">
        <v>1</v>
      </c>
      <c r="I4" s="91">
        <v>924</v>
      </c>
      <c r="J4" s="207">
        <v>41882</v>
      </c>
      <c r="K4" s="121">
        <v>2019</v>
      </c>
    </row>
    <row r="5" spans="1:11" ht="16.5" customHeight="1" x14ac:dyDescent="0.2">
      <c r="A5" s="264">
        <v>43979</v>
      </c>
      <c r="B5" s="76" t="s">
        <v>602</v>
      </c>
      <c r="C5" s="72" t="s">
        <v>603</v>
      </c>
      <c r="D5" s="77" t="s">
        <v>604</v>
      </c>
      <c r="E5" s="265"/>
      <c r="F5" s="123"/>
      <c r="G5" s="72" t="s">
        <v>292</v>
      </c>
      <c r="H5" s="215">
        <v>1</v>
      </c>
      <c r="I5" s="91">
        <v>1216</v>
      </c>
      <c r="J5" s="207">
        <v>63000</v>
      </c>
      <c r="K5" s="121">
        <v>2020</v>
      </c>
    </row>
    <row r="6" spans="1:11" ht="16.5" customHeight="1" x14ac:dyDescent="0.2">
      <c r="A6" s="264">
        <v>43980</v>
      </c>
      <c r="B6" s="76" t="s">
        <v>658</v>
      </c>
      <c r="C6" s="72" t="s">
        <v>659</v>
      </c>
      <c r="D6" s="77" t="s">
        <v>534</v>
      </c>
      <c r="E6" s="265"/>
      <c r="F6" s="123"/>
      <c r="G6" s="72" t="s">
        <v>608</v>
      </c>
      <c r="H6" s="215">
        <v>1</v>
      </c>
      <c r="I6" s="91">
        <v>1568</v>
      </c>
      <c r="J6" s="207">
        <v>58649</v>
      </c>
      <c r="K6" s="121">
        <v>2019</v>
      </c>
    </row>
    <row r="7" spans="1:11" ht="16.5" customHeight="1" x14ac:dyDescent="0.2">
      <c r="A7" s="182"/>
      <c r="B7" s="46"/>
      <c r="C7" s="48"/>
      <c r="D7" s="47"/>
      <c r="E7" s="189"/>
      <c r="F7" s="190"/>
      <c r="G7" s="21" t="s">
        <v>13</v>
      </c>
      <c r="H7" s="191">
        <f>SUM(H3:H6)</f>
        <v>4</v>
      </c>
      <c r="I7" s="22">
        <f>SUM(I3:I6)</f>
        <v>4924</v>
      </c>
      <c r="J7" s="211">
        <f>SUM(J3:J6)</f>
        <v>188531</v>
      </c>
      <c r="K7" s="248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>
      <c r="K62" s="81"/>
    </row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>
      <c r="K118" s="102"/>
    </row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3.5" customHeight="1" x14ac:dyDescent="0.2"/>
    <row r="210" ht="15" customHeight="1" x14ac:dyDescent="0.2"/>
  </sheetData>
  <sortState ref="A3:K6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6"/>
  <sheetViews>
    <sheetView zoomScaleNormal="100" workbookViewId="0">
      <selection activeCell="Q31" sqref="Q31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6" t="s">
        <v>22</v>
      </c>
      <c r="B1" s="50"/>
      <c r="C1" s="35"/>
      <c r="D1" s="37"/>
      <c r="E1" s="37"/>
      <c r="F1" s="187"/>
      <c r="G1" s="89"/>
      <c r="H1" s="35"/>
      <c r="I1" s="200"/>
      <c r="J1" s="200"/>
      <c r="K1" s="192"/>
    </row>
    <row r="2" spans="1:11" ht="18.7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6"/>
      <c r="G2" s="130" t="s">
        <v>29</v>
      </c>
      <c r="H2" s="101" t="s">
        <v>31</v>
      </c>
      <c r="I2" s="188" t="s">
        <v>6</v>
      </c>
      <c r="J2" s="201" t="s">
        <v>43</v>
      </c>
      <c r="K2" s="201" t="s">
        <v>44</v>
      </c>
    </row>
    <row r="3" spans="1:11" ht="15" customHeight="1" x14ac:dyDescent="0.2">
      <c r="A3" s="172">
        <v>43956</v>
      </c>
      <c r="B3" s="71" t="s">
        <v>172</v>
      </c>
      <c r="C3" s="72" t="s">
        <v>173</v>
      </c>
      <c r="D3" s="72" t="s">
        <v>174</v>
      </c>
      <c r="E3" s="72" t="s">
        <v>175</v>
      </c>
      <c r="F3" s="97">
        <v>1</v>
      </c>
      <c r="G3" s="75">
        <v>1528</v>
      </c>
      <c r="H3" s="81">
        <v>5672</v>
      </c>
      <c r="I3" s="193">
        <v>400000</v>
      </c>
      <c r="J3" s="202" t="s">
        <v>176</v>
      </c>
      <c r="K3" s="202" t="s">
        <v>177</v>
      </c>
    </row>
    <row r="4" spans="1:11" ht="15" customHeight="1" x14ac:dyDescent="0.2">
      <c r="A4" s="172">
        <v>43966</v>
      </c>
      <c r="B4" s="71" t="s">
        <v>383</v>
      </c>
      <c r="C4" s="72" t="s">
        <v>384</v>
      </c>
      <c r="D4" s="72" t="s">
        <v>385</v>
      </c>
      <c r="E4" s="72" t="s">
        <v>386</v>
      </c>
      <c r="F4" s="97">
        <v>1</v>
      </c>
      <c r="G4" s="75">
        <v>0</v>
      </c>
      <c r="H4" s="81">
        <v>0</v>
      </c>
      <c r="I4" s="193">
        <v>12500</v>
      </c>
      <c r="J4" s="202" t="s">
        <v>387</v>
      </c>
      <c r="K4" s="202" t="s">
        <v>388</v>
      </c>
    </row>
    <row r="5" spans="1:11" ht="15" customHeight="1" x14ac:dyDescent="0.2">
      <c r="A5" s="172">
        <v>43977</v>
      </c>
      <c r="B5" s="71" t="s">
        <v>582</v>
      </c>
      <c r="C5" s="72" t="s">
        <v>583</v>
      </c>
      <c r="D5" s="72" t="s">
        <v>229</v>
      </c>
      <c r="E5" s="72" t="s">
        <v>229</v>
      </c>
      <c r="F5" s="97">
        <v>1</v>
      </c>
      <c r="G5" s="75">
        <v>1530</v>
      </c>
      <c r="H5" s="81">
        <v>0</v>
      </c>
      <c r="I5" s="193">
        <v>7500</v>
      </c>
      <c r="J5" s="202" t="s">
        <v>584</v>
      </c>
      <c r="K5" s="202" t="s">
        <v>232</v>
      </c>
    </row>
    <row r="6" spans="1:11" ht="15" customHeight="1" x14ac:dyDescent="0.2">
      <c r="A6" s="182"/>
      <c r="B6" s="46"/>
      <c r="C6" s="48"/>
      <c r="D6" s="51"/>
      <c r="E6" s="21" t="s">
        <v>13</v>
      </c>
      <c r="F6" s="22">
        <f>SUM(F3:F5)</f>
        <v>3</v>
      </c>
      <c r="G6" s="22">
        <f>SUM(G3:G5)</f>
        <v>3058</v>
      </c>
      <c r="H6" s="134">
        <f>SUM(H3:H5)</f>
        <v>5672</v>
      </c>
      <c r="I6" s="194">
        <f>SUM(I3:I5)</f>
        <v>420000</v>
      </c>
      <c r="J6" s="203"/>
      <c r="K6" s="204"/>
    </row>
    <row r="7" spans="1:11" ht="15" customHeight="1" x14ac:dyDescent="0.25">
      <c r="A7" s="195" t="s">
        <v>16</v>
      </c>
      <c r="B7" s="50"/>
      <c r="C7" s="52"/>
      <c r="D7" s="53"/>
      <c r="E7" s="53"/>
      <c r="F7" s="54"/>
      <c r="G7" s="98"/>
      <c r="H7" s="35"/>
      <c r="I7" s="200"/>
      <c r="J7" s="200"/>
      <c r="K7" s="192"/>
    </row>
    <row r="8" spans="1:11" ht="15" customHeight="1" x14ac:dyDescent="0.2">
      <c r="A8" s="168" t="s">
        <v>0</v>
      </c>
      <c r="B8" s="65" t="s">
        <v>1</v>
      </c>
      <c r="C8" s="101" t="s">
        <v>2</v>
      </c>
      <c r="D8" s="101" t="s">
        <v>3</v>
      </c>
      <c r="E8" s="101" t="s">
        <v>8</v>
      </c>
      <c r="F8" s="96"/>
      <c r="G8" s="130" t="s">
        <v>29</v>
      </c>
      <c r="H8" s="101" t="s">
        <v>31</v>
      </c>
      <c r="I8" s="188" t="s">
        <v>6</v>
      </c>
      <c r="J8" s="201" t="s">
        <v>43</v>
      </c>
      <c r="K8" s="201" t="s">
        <v>44</v>
      </c>
    </row>
    <row r="9" spans="1:11" ht="15" customHeight="1" x14ac:dyDescent="0.2">
      <c r="A9" s="216">
        <v>43955</v>
      </c>
      <c r="B9" s="217" t="s">
        <v>72</v>
      </c>
      <c r="C9" s="218" t="s">
        <v>73</v>
      </c>
      <c r="D9" s="218" t="s">
        <v>74</v>
      </c>
      <c r="E9" s="218" t="s">
        <v>75</v>
      </c>
      <c r="F9" s="97">
        <v>1</v>
      </c>
      <c r="G9" s="214">
        <v>0</v>
      </c>
      <c r="H9" s="120">
        <v>0</v>
      </c>
      <c r="I9" s="193">
        <v>14000</v>
      </c>
      <c r="J9" s="202" t="s">
        <v>76</v>
      </c>
      <c r="K9" s="202" t="s">
        <v>77</v>
      </c>
    </row>
    <row r="10" spans="1:11" ht="15" customHeight="1" x14ac:dyDescent="0.2">
      <c r="A10" s="172">
        <v>43959</v>
      </c>
      <c r="B10" s="71" t="s">
        <v>227</v>
      </c>
      <c r="C10" s="72" t="s">
        <v>228</v>
      </c>
      <c r="D10" s="72" t="s">
        <v>229</v>
      </c>
      <c r="E10" s="72" t="s">
        <v>230</v>
      </c>
      <c r="F10" s="97">
        <v>1</v>
      </c>
      <c r="G10" s="75">
        <v>0</v>
      </c>
      <c r="H10" s="120">
        <v>0</v>
      </c>
      <c r="I10" s="193">
        <v>25000</v>
      </c>
      <c r="J10" s="202" t="s">
        <v>231</v>
      </c>
      <c r="K10" s="202" t="s">
        <v>232</v>
      </c>
    </row>
    <row r="11" spans="1:11" ht="15" customHeight="1" x14ac:dyDescent="0.2">
      <c r="A11" s="172">
        <v>43964</v>
      </c>
      <c r="B11" s="71" t="s">
        <v>338</v>
      </c>
      <c r="C11" s="72" t="s">
        <v>339</v>
      </c>
      <c r="D11" s="72" t="s">
        <v>340</v>
      </c>
      <c r="E11" s="72" t="s">
        <v>341</v>
      </c>
      <c r="F11" s="97">
        <v>1</v>
      </c>
      <c r="G11" s="75">
        <v>0</v>
      </c>
      <c r="H11" s="120">
        <v>0</v>
      </c>
      <c r="I11" s="193">
        <v>26000</v>
      </c>
      <c r="J11" s="202" t="s">
        <v>342</v>
      </c>
      <c r="K11" s="202" t="s">
        <v>343</v>
      </c>
    </row>
    <row r="12" spans="1:11" ht="15" customHeight="1" x14ac:dyDescent="0.2">
      <c r="A12" s="172">
        <v>43965</v>
      </c>
      <c r="B12" s="71" t="s">
        <v>347</v>
      </c>
      <c r="C12" s="72" t="s">
        <v>348</v>
      </c>
      <c r="D12" s="72" t="s">
        <v>349</v>
      </c>
      <c r="E12" s="72" t="s">
        <v>350</v>
      </c>
      <c r="F12" s="97">
        <v>1</v>
      </c>
      <c r="G12" s="75">
        <v>10750</v>
      </c>
      <c r="H12" s="120">
        <v>0</v>
      </c>
      <c r="I12" s="193">
        <v>21000</v>
      </c>
      <c r="J12" s="202" t="s">
        <v>351</v>
      </c>
      <c r="K12" s="202" t="s">
        <v>350</v>
      </c>
    </row>
    <row r="13" spans="1:11" ht="15" customHeight="1" x14ac:dyDescent="0.2">
      <c r="A13" s="172">
        <v>43969</v>
      </c>
      <c r="B13" s="71" t="s">
        <v>397</v>
      </c>
      <c r="C13" s="72" t="s">
        <v>398</v>
      </c>
      <c r="D13" s="72" t="s">
        <v>399</v>
      </c>
      <c r="E13" s="72" t="s">
        <v>400</v>
      </c>
      <c r="F13" s="97">
        <v>1</v>
      </c>
      <c r="G13" s="75">
        <v>348</v>
      </c>
      <c r="H13" s="120">
        <v>96</v>
      </c>
      <c r="I13" s="193">
        <v>48000</v>
      </c>
      <c r="J13" s="202" t="s">
        <v>351</v>
      </c>
      <c r="K13" s="202" t="s">
        <v>401</v>
      </c>
    </row>
    <row r="14" spans="1:11" ht="15" customHeight="1" x14ac:dyDescent="0.2">
      <c r="A14" s="172">
        <v>43969</v>
      </c>
      <c r="B14" s="71" t="s">
        <v>411</v>
      </c>
      <c r="C14" s="72" t="s">
        <v>412</v>
      </c>
      <c r="D14" s="72" t="s">
        <v>413</v>
      </c>
      <c r="E14" s="72" t="s">
        <v>414</v>
      </c>
      <c r="F14" s="97">
        <v>1</v>
      </c>
      <c r="G14" s="75">
        <v>4337</v>
      </c>
      <c r="H14" s="120">
        <v>0</v>
      </c>
      <c r="I14" s="193">
        <v>512943</v>
      </c>
      <c r="J14" s="202" t="s">
        <v>415</v>
      </c>
      <c r="K14" s="202" t="s">
        <v>416</v>
      </c>
    </row>
    <row r="15" spans="1:11" ht="15" customHeight="1" x14ac:dyDescent="0.2">
      <c r="A15" s="172">
        <v>43969</v>
      </c>
      <c r="B15" s="71" t="s">
        <v>459</v>
      </c>
      <c r="C15" s="72" t="s">
        <v>454</v>
      </c>
      <c r="D15" s="72" t="s">
        <v>455</v>
      </c>
      <c r="E15" s="72" t="s">
        <v>456</v>
      </c>
      <c r="F15" s="97">
        <v>1</v>
      </c>
      <c r="G15" s="75">
        <v>0</v>
      </c>
      <c r="H15" s="120">
        <v>0</v>
      </c>
      <c r="I15" s="193">
        <v>0</v>
      </c>
      <c r="J15" s="202" t="s">
        <v>460</v>
      </c>
      <c r="K15" s="202" t="s">
        <v>458</v>
      </c>
    </row>
    <row r="16" spans="1:11" ht="15" customHeight="1" x14ac:dyDescent="0.2">
      <c r="A16" s="172">
        <v>43969</v>
      </c>
      <c r="B16" s="71" t="s">
        <v>461</v>
      </c>
      <c r="C16" s="72" t="s">
        <v>454</v>
      </c>
      <c r="D16" s="72" t="s">
        <v>455</v>
      </c>
      <c r="E16" s="72" t="s">
        <v>456</v>
      </c>
      <c r="F16" s="97">
        <v>1</v>
      </c>
      <c r="G16" s="75">
        <v>0</v>
      </c>
      <c r="H16" s="120">
        <v>0</v>
      </c>
      <c r="I16" s="193">
        <v>0</v>
      </c>
      <c r="J16" s="202" t="s">
        <v>462</v>
      </c>
      <c r="K16" s="202" t="s">
        <v>458</v>
      </c>
    </row>
    <row r="17" spans="1:12" ht="15" customHeight="1" x14ac:dyDescent="0.2">
      <c r="A17" s="172">
        <v>43969</v>
      </c>
      <c r="B17" s="71" t="s">
        <v>463</v>
      </c>
      <c r="C17" s="72" t="s">
        <v>454</v>
      </c>
      <c r="D17" s="72" t="s">
        <v>455</v>
      </c>
      <c r="E17" s="72" t="s">
        <v>456</v>
      </c>
      <c r="F17" s="97">
        <v>1</v>
      </c>
      <c r="G17" s="75">
        <v>0</v>
      </c>
      <c r="H17" s="120">
        <v>0</v>
      </c>
      <c r="I17" s="193">
        <v>0</v>
      </c>
      <c r="J17" s="202" t="s">
        <v>464</v>
      </c>
      <c r="K17" s="202" t="s">
        <v>458</v>
      </c>
    </row>
    <row r="18" spans="1:12" ht="15" customHeight="1" x14ac:dyDescent="0.2">
      <c r="A18" s="172">
        <v>43969</v>
      </c>
      <c r="B18" s="71" t="s">
        <v>465</v>
      </c>
      <c r="C18" s="72" t="s">
        <v>454</v>
      </c>
      <c r="D18" s="72" t="s">
        <v>455</v>
      </c>
      <c r="E18" s="72" t="s">
        <v>456</v>
      </c>
      <c r="F18" s="97">
        <v>1</v>
      </c>
      <c r="G18" s="75">
        <v>0</v>
      </c>
      <c r="H18" s="120">
        <v>0</v>
      </c>
      <c r="I18" s="193">
        <v>0</v>
      </c>
      <c r="J18" s="202" t="s">
        <v>466</v>
      </c>
      <c r="K18" s="202" t="s">
        <v>458</v>
      </c>
    </row>
    <row r="19" spans="1:12" ht="15" customHeight="1" x14ac:dyDescent="0.2">
      <c r="A19" s="172">
        <v>43969</v>
      </c>
      <c r="B19" s="71" t="s">
        <v>467</v>
      </c>
      <c r="C19" s="72" t="s">
        <v>454</v>
      </c>
      <c r="D19" s="72" t="s">
        <v>455</v>
      </c>
      <c r="E19" s="72" t="s">
        <v>456</v>
      </c>
      <c r="F19" s="97">
        <v>1</v>
      </c>
      <c r="G19" s="75">
        <v>0</v>
      </c>
      <c r="H19" s="120">
        <v>0</v>
      </c>
      <c r="I19" s="193">
        <v>0</v>
      </c>
      <c r="J19" s="202" t="s">
        <v>468</v>
      </c>
      <c r="K19" s="202" t="s">
        <v>458</v>
      </c>
    </row>
    <row r="20" spans="1:12" ht="15" customHeight="1" x14ac:dyDescent="0.2">
      <c r="A20" s="172">
        <v>43969</v>
      </c>
      <c r="B20" s="71" t="s">
        <v>469</v>
      </c>
      <c r="C20" s="72" t="s">
        <v>454</v>
      </c>
      <c r="D20" s="72" t="s">
        <v>455</v>
      </c>
      <c r="E20" s="72" t="s">
        <v>456</v>
      </c>
      <c r="F20" s="97">
        <v>1</v>
      </c>
      <c r="G20" s="75">
        <v>0</v>
      </c>
      <c r="H20" s="120">
        <v>0</v>
      </c>
      <c r="I20" s="193">
        <v>0</v>
      </c>
      <c r="J20" s="202" t="s">
        <v>470</v>
      </c>
      <c r="K20" s="202" t="s">
        <v>458</v>
      </c>
    </row>
    <row r="21" spans="1:12" ht="15" customHeight="1" x14ac:dyDescent="0.2">
      <c r="A21" s="172">
        <v>43969</v>
      </c>
      <c r="B21" s="71" t="s">
        <v>471</v>
      </c>
      <c r="C21" s="72" t="s">
        <v>454</v>
      </c>
      <c r="D21" s="72" t="s">
        <v>455</v>
      </c>
      <c r="E21" s="72" t="s">
        <v>456</v>
      </c>
      <c r="F21" s="97">
        <v>1</v>
      </c>
      <c r="G21" s="75">
        <v>0</v>
      </c>
      <c r="H21" s="120">
        <v>0</v>
      </c>
      <c r="I21" s="193">
        <v>0</v>
      </c>
      <c r="J21" s="202" t="s">
        <v>472</v>
      </c>
      <c r="K21" s="202" t="s">
        <v>458</v>
      </c>
    </row>
    <row r="22" spans="1:12" ht="15" customHeight="1" x14ac:dyDescent="0.2">
      <c r="A22" s="172">
        <v>43969</v>
      </c>
      <c r="B22" s="71" t="s">
        <v>473</v>
      </c>
      <c r="C22" s="72" t="s">
        <v>454</v>
      </c>
      <c r="D22" s="72" t="s">
        <v>455</v>
      </c>
      <c r="E22" s="72" t="s">
        <v>456</v>
      </c>
      <c r="F22" s="97">
        <v>1</v>
      </c>
      <c r="G22" s="75">
        <v>0</v>
      </c>
      <c r="H22" s="120">
        <v>0</v>
      </c>
      <c r="I22" s="193">
        <v>0</v>
      </c>
      <c r="J22" s="202" t="s">
        <v>474</v>
      </c>
      <c r="K22" s="202" t="s">
        <v>458</v>
      </c>
    </row>
    <row r="23" spans="1:12" ht="15" customHeight="1" x14ac:dyDescent="0.2">
      <c r="A23" s="172">
        <v>43969</v>
      </c>
      <c r="B23" s="71" t="s">
        <v>475</v>
      </c>
      <c r="C23" s="72" t="s">
        <v>454</v>
      </c>
      <c r="D23" s="72" t="s">
        <v>455</v>
      </c>
      <c r="E23" s="72" t="s">
        <v>456</v>
      </c>
      <c r="F23" s="97">
        <v>1</v>
      </c>
      <c r="G23" s="75">
        <v>0</v>
      </c>
      <c r="H23" s="120">
        <v>0</v>
      </c>
      <c r="I23" s="193">
        <v>0</v>
      </c>
      <c r="J23" s="202" t="s">
        <v>476</v>
      </c>
      <c r="K23" s="202" t="s">
        <v>458</v>
      </c>
    </row>
    <row r="24" spans="1:12" ht="15" customHeight="1" x14ac:dyDescent="0.2">
      <c r="A24" s="172">
        <v>43969</v>
      </c>
      <c r="B24" s="71" t="s">
        <v>477</v>
      </c>
      <c r="C24" s="72" t="s">
        <v>454</v>
      </c>
      <c r="D24" s="72" t="s">
        <v>455</v>
      </c>
      <c r="E24" s="72" t="s">
        <v>456</v>
      </c>
      <c r="F24" s="97">
        <v>1</v>
      </c>
      <c r="G24" s="75">
        <v>0</v>
      </c>
      <c r="H24" s="120">
        <v>0</v>
      </c>
      <c r="I24" s="193">
        <v>0</v>
      </c>
      <c r="J24" s="202" t="s">
        <v>478</v>
      </c>
      <c r="K24" s="202" t="s">
        <v>458</v>
      </c>
      <c r="L24" s="253"/>
    </row>
    <row r="25" spans="1:12" ht="15" customHeight="1" x14ac:dyDescent="0.2">
      <c r="A25" s="172">
        <v>43969</v>
      </c>
      <c r="B25" s="71" t="s">
        <v>479</v>
      </c>
      <c r="C25" s="72" t="s">
        <v>454</v>
      </c>
      <c r="D25" s="72" t="s">
        <v>455</v>
      </c>
      <c r="E25" s="72" t="s">
        <v>456</v>
      </c>
      <c r="F25" s="97">
        <v>1</v>
      </c>
      <c r="G25" s="75">
        <v>0</v>
      </c>
      <c r="H25" s="120">
        <v>0</v>
      </c>
      <c r="I25" s="193">
        <v>0</v>
      </c>
      <c r="J25" s="202" t="s">
        <v>480</v>
      </c>
      <c r="K25" s="202" t="s">
        <v>458</v>
      </c>
    </row>
    <row r="26" spans="1:12" ht="15" customHeight="1" x14ac:dyDescent="0.2">
      <c r="A26" s="170">
        <v>43969</v>
      </c>
      <c r="B26" s="79" t="s">
        <v>481</v>
      </c>
      <c r="C26" s="73" t="s">
        <v>454</v>
      </c>
      <c r="D26" s="73" t="s">
        <v>455</v>
      </c>
      <c r="E26" s="73" t="s">
        <v>456</v>
      </c>
      <c r="F26" s="319">
        <v>1</v>
      </c>
      <c r="G26" s="198">
        <v>0</v>
      </c>
      <c r="H26" s="198">
        <v>0</v>
      </c>
      <c r="I26" s="320">
        <v>0</v>
      </c>
      <c r="J26" s="317" t="s">
        <v>482</v>
      </c>
      <c r="K26" s="318" t="s">
        <v>458</v>
      </c>
    </row>
    <row r="27" spans="1:12" ht="15" customHeight="1" x14ac:dyDescent="0.2">
      <c r="A27" s="172">
        <v>43970</v>
      </c>
      <c r="B27" s="71" t="s">
        <v>453</v>
      </c>
      <c r="C27" s="72" t="s">
        <v>454</v>
      </c>
      <c r="D27" s="72" t="s">
        <v>455</v>
      </c>
      <c r="E27" s="72" t="s">
        <v>456</v>
      </c>
      <c r="F27" s="97">
        <v>1</v>
      </c>
      <c r="G27" s="75">
        <v>0</v>
      </c>
      <c r="H27" s="120">
        <v>0</v>
      </c>
      <c r="I27" s="193">
        <v>0</v>
      </c>
      <c r="J27" s="202" t="s">
        <v>457</v>
      </c>
      <c r="K27" s="202" t="s">
        <v>458</v>
      </c>
      <c r="L27" s="321"/>
    </row>
    <row r="28" spans="1:12" ht="15" customHeight="1" x14ac:dyDescent="0.2">
      <c r="A28" s="170">
        <v>43972</v>
      </c>
      <c r="B28" s="79" t="s">
        <v>523</v>
      </c>
      <c r="C28" s="73" t="s">
        <v>524</v>
      </c>
      <c r="D28" s="73" t="s">
        <v>525</v>
      </c>
      <c r="E28" s="73" t="s">
        <v>526</v>
      </c>
      <c r="F28" s="319">
        <v>1</v>
      </c>
      <c r="G28" s="198">
        <v>0</v>
      </c>
      <c r="H28" s="198">
        <v>0</v>
      </c>
      <c r="I28" s="320">
        <v>102500</v>
      </c>
      <c r="J28" s="317" t="s">
        <v>351</v>
      </c>
      <c r="K28" s="318" t="s">
        <v>527</v>
      </c>
      <c r="L28" s="321"/>
    </row>
    <row r="29" spans="1:12" ht="15" customHeight="1" x14ac:dyDescent="0.2">
      <c r="A29" s="170">
        <v>43980</v>
      </c>
      <c r="B29" s="79" t="s">
        <v>663</v>
      </c>
      <c r="C29" s="73" t="s">
        <v>664</v>
      </c>
      <c r="D29" s="73"/>
      <c r="E29" s="73" t="s">
        <v>665</v>
      </c>
      <c r="F29" s="319">
        <v>1</v>
      </c>
      <c r="G29" s="198">
        <v>2620</v>
      </c>
      <c r="H29" s="198">
        <v>360</v>
      </c>
      <c r="I29" s="320">
        <v>2800</v>
      </c>
      <c r="J29" s="317" t="s">
        <v>666</v>
      </c>
      <c r="K29" s="318" t="s">
        <v>665</v>
      </c>
      <c r="L29" s="321"/>
    </row>
    <row r="30" spans="1:12" ht="15" customHeight="1" x14ac:dyDescent="0.2">
      <c r="A30" s="172">
        <v>43980</v>
      </c>
      <c r="B30" s="71" t="s">
        <v>667</v>
      </c>
      <c r="C30" s="72" t="s">
        <v>668</v>
      </c>
      <c r="D30" s="72"/>
      <c r="E30" s="72" t="s">
        <v>669</v>
      </c>
      <c r="F30" s="97">
        <v>1</v>
      </c>
      <c r="G30" s="75">
        <v>0</v>
      </c>
      <c r="H30" s="120">
        <v>0</v>
      </c>
      <c r="I30" s="193">
        <v>35000</v>
      </c>
      <c r="J30" s="202" t="s">
        <v>671</v>
      </c>
      <c r="K30" s="202" t="s">
        <v>670</v>
      </c>
    </row>
    <row r="31" spans="1:12" ht="15" customHeight="1" x14ac:dyDescent="0.2">
      <c r="A31" s="182"/>
      <c r="B31" s="46"/>
      <c r="C31" s="48"/>
      <c r="D31" s="189"/>
      <c r="E31" s="21" t="s">
        <v>13</v>
      </c>
      <c r="F31" s="22">
        <f>SUM(F9:F30)</f>
        <v>22</v>
      </c>
      <c r="G31" s="22">
        <f>SUM(G9:G30)</f>
        <v>18055</v>
      </c>
      <c r="H31" s="134">
        <f>SUM(H9:H30)</f>
        <v>456</v>
      </c>
      <c r="I31" s="194">
        <f>SUM(I9:I30)</f>
        <v>787243</v>
      </c>
      <c r="J31" s="203"/>
      <c r="K31" s="204"/>
    </row>
    <row r="32" spans="1:12" ht="15" customHeight="1" x14ac:dyDescent="0.2">
      <c r="A32" s="1"/>
      <c r="B32" s="1"/>
      <c r="C32" s="1"/>
      <c r="D32" s="1"/>
      <c r="E32" s="1"/>
      <c r="F32" s="1"/>
      <c r="G32" s="1"/>
      <c r="H32" s="1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>
      <c r="J86" s="124"/>
    </row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spans="10:10" ht="15" customHeight="1" x14ac:dyDescent="0.2"/>
    <row r="98" spans="10:10" ht="15" customHeight="1" x14ac:dyDescent="0.2">
      <c r="J98" s="1" t="s">
        <v>41</v>
      </c>
    </row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21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</sheetData>
  <sortState ref="A15:K35">
    <sortCondition ref="A15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8"/>
  <sheetViews>
    <sheetView topLeftCell="A29" workbookViewId="0">
      <pane ySplit="300" topLeftCell="A32" activePane="bottomLeft"/>
      <selection activeCell="A29" sqref="A1:XFD1048576"/>
      <selection pane="bottomLeft" activeCell="N34" sqref="N34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8" ht="16.5" thickTop="1" x14ac:dyDescent="0.25">
      <c r="A1" s="139" t="s">
        <v>28</v>
      </c>
      <c r="B1" s="140"/>
      <c r="C1" s="135"/>
      <c r="D1" s="141"/>
      <c r="E1" s="142"/>
      <c r="F1" s="136"/>
      <c r="G1" s="143"/>
      <c r="H1" s="144"/>
    </row>
    <row r="2" spans="1:8" ht="15.75" customHeight="1" x14ac:dyDescent="0.2">
      <c r="A2" s="137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2"/>
      <c r="G2" s="107"/>
      <c r="H2" s="145" t="s">
        <v>6</v>
      </c>
    </row>
    <row r="3" spans="1:8" ht="14.25" customHeight="1" x14ac:dyDescent="0.2">
      <c r="A3" s="138">
        <v>43962</v>
      </c>
      <c r="B3" s="79" t="s">
        <v>283</v>
      </c>
      <c r="C3" s="80" t="s">
        <v>284</v>
      </c>
      <c r="D3" s="80" t="s">
        <v>111</v>
      </c>
      <c r="E3" s="80" t="s">
        <v>285</v>
      </c>
      <c r="F3" s="219">
        <v>1</v>
      </c>
      <c r="G3" s="120"/>
      <c r="H3" s="220">
        <v>55000</v>
      </c>
    </row>
    <row r="4" spans="1:8" ht="14.25" customHeight="1" x14ac:dyDescent="0.2">
      <c r="A4" s="138">
        <v>43964</v>
      </c>
      <c r="B4" s="79" t="s">
        <v>318</v>
      </c>
      <c r="C4" s="80" t="s">
        <v>319</v>
      </c>
      <c r="D4" s="80" t="s">
        <v>320</v>
      </c>
      <c r="E4" s="80" t="s">
        <v>321</v>
      </c>
      <c r="F4" s="219">
        <v>1</v>
      </c>
      <c r="G4" s="120"/>
      <c r="H4" s="220">
        <v>25000</v>
      </c>
    </row>
    <row r="5" spans="1:8" ht="14.25" customHeight="1" x14ac:dyDescent="0.2">
      <c r="A5" s="138">
        <v>43964</v>
      </c>
      <c r="B5" s="79" t="s">
        <v>322</v>
      </c>
      <c r="C5" s="80" t="s">
        <v>323</v>
      </c>
      <c r="D5" s="80" t="s">
        <v>324</v>
      </c>
      <c r="E5" s="80" t="s">
        <v>321</v>
      </c>
      <c r="F5" s="219">
        <v>1</v>
      </c>
      <c r="G5" s="120"/>
      <c r="H5" s="220">
        <v>25000</v>
      </c>
    </row>
    <row r="6" spans="1:8" ht="14.25" customHeight="1" x14ac:dyDescent="0.2">
      <c r="A6" s="138">
        <v>43972</v>
      </c>
      <c r="B6" s="79" t="s">
        <v>515</v>
      </c>
      <c r="C6" s="80" t="s">
        <v>516</v>
      </c>
      <c r="D6" s="80" t="s">
        <v>251</v>
      </c>
      <c r="E6" s="80" t="s">
        <v>321</v>
      </c>
      <c r="F6" s="219">
        <v>1</v>
      </c>
      <c r="G6" s="120"/>
      <c r="H6" s="220">
        <v>20000</v>
      </c>
    </row>
    <row r="7" spans="1:8" ht="14.25" customHeight="1" x14ac:dyDescent="0.2">
      <c r="A7" s="138">
        <v>43973</v>
      </c>
      <c r="B7" s="79" t="s">
        <v>543</v>
      </c>
      <c r="C7" s="80" t="s">
        <v>544</v>
      </c>
      <c r="D7" s="80" t="s">
        <v>545</v>
      </c>
      <c r="E7" s="80" t="s">
        <v>546</v>
      </c>
      <c r="F7" s="219">
        <v>1</v>
      </c>
      <c r="G7" s="120"/>
      <c r="H7" s="220">
        <v>66000</v>
      </c>
    </row>
    <row r="8" spans="1:8" ht="14.25" customHeight="1" x14ac:dyDescent="0.2">
      <c r="A8" s="146"/>
      <c r="B8" s="63"/>
      <c r="C8" s="64"/>
      <c r="D8" s="64"/>
      <c r="E8" s="23" t="s">
        <v>13</v>
      </c>
      <c r="F8" s="94">
        <f>SUM(F3:F7)</f>
        <v>5</v>
      </c>
      <c r="G8" s="83"/>
      <c r="H8" s="147">
        <f>SUM(H3:H7)</f>
        <v>191000</v>
      </c>
    </row>
    <row r="9" spans="1:8" ht="14.25" customHeight="1" x14ac:dyDescent="0.25">
      <c r="A9" s="327" t="s">
        <v>26</v>
      </c>
      <c r="B9" s="323"/>
      <c r="C9" s="39"/>
      <c r="D9" s="39"/>
      <c r="E9" s="39"/>
      <c r="F9" s="93"/>
      <c r="G9" s="95"/>
      <c r="H9" s="148"/>
    </row>
    <row r="10" spans="1:8" ht="15.75" customHeight="1" x14ac:dyDescent="0.2">
      <c r="A10" s="137" t="s">
        <v>0</v>
      </c>
      <c r="B10" s="65" t="s">
        <v>1</v>
      </c>
      <c r="C10" s="101" t="s">
        <v>2</v>
      </c>
      <c r="D10" s="101" t="s">
        <v>3</v>
      </c>
      <c r="E10" s="101" t="s">
        <v>8</v>
      </c>
      <c r="F10" s="92"/>
      <c r="G10" s="115" t="s">
        <v>12</v>
      </c>
      <c r="H10" s="149" t="s">
        <v>27</v>
      </c>
    </row>
    <row r="11" spans="1:8" ht="15.75" customHeight="1" x14ac:dyDescent="0.2">
      <c r="A11" s="221">
        <v>43952</v>
      </c>
      <c r="B11" s="76" t="s">
        <v>62</v>
      </c>
      <c r="C11" s="72" t="s">
        <v>63</v>
      </c>
      <c r="D11" s="77" t="s">
        <v>64</v>
      </c>
      <c r="E11" s="78" t="s">
        <v>65</v>
      </c>
      <c r="F11" s="123">
        <v>1</v>
      </c>
      <c r="G11" s="99">
        <v>10</v>
      </c>
      <c r="H11" s="150" t="s">
        <v>66</v>
      </c>
    </row>
    <row r="12" spans="1:8" ht="15.75" customHeight="1" x14ac:dyDescent="0.2">
      <c r="A12" s="221">
        <v>43952</v>
      </c>
      <c r="B12" s="76" t="s">
        <v>67</v>
      </c>
      <c r="C12" s="72" t="s">
        <v>63</v>
      </c>
      <c r="D12" s="77" t="s">
        <v>64</v>
      </c>
      <c r="E12" s="78" t="s">
        <v>65</v>
      </c>
      <c r="F12" s="123">
        <v>1</v>
      </c>
      <c r="G12" s="99">
        <v>10</v>
      </c>
      <c r="H12" s="150" t="s">
        <v>66</v>
      </c>
    </row>
    <row r="13" spans="1:8" ht="15.75" customHeight="1" x14ac:dyDescent="0.2">
      <c r="A13" s="221">
        <v>43959</v>
      </c>
      <c r="B13" s="76" t="s">
        <v>236</v>
      </c>
      <c r="C13" s="72" t="s">
        <v>237</v>
      </c>
      <c r="D13" s="77" t="s">
        <v>238</v>
      </c>
      <c r="E13" s="78" t="s">
        <v>239</v>
      </c>
      <c r="F13" s="123">
        <v>1</v>
      </c>
      <c r="G13" s="99">
        <v>32</v>
      </c>
      <c r="H13" s="150" t="s">
        <v>240</v>
      </c>
    </row>
    <row r="14" spans="1:8" ht="15.75" customHeight="1" x14ac:dyDescent="0.2">
      <c r="A14" s="221">
        <v>43962</v>
      </c>
      <c r="B14" s="76" t="s">
        <v>272</v>
      </c>
      <c r="C14" s="72" t="s">
        <v>273</v>
      </c>
      <c r="D14" s="77" t="s">
        <v>274</v>
      </c>
      <c r="E14" s="78" t="s">
        <v>275</v>
      </c>
      <c r="F14" s="123">
        <v>1</v>
      </c>
      <c r="G14" s="99">
        <v>40</v>
      </c>
      <c r="H14" s="150" t="s">
        <v>276</v>
      </c>
    </row>
    <row r="15" spans="1:8" ht="15.75" customHeight="1" x14ac:dyDescent="0.2">
      <c r="A15" s="221">
        <v>43962</v>
      </c>
      <c r="B15" s="76" t="s">
        <v>277</v>
      </c>
      <c r="C15" s="72" t="s">
        <v>237</v>
      </c>
      <c r="D15" s="77" t="s">
        <v>238</v>
      </c>
      <c r="E15" s="78" t="s">
        <v>278</v>
      </c>
      <c r="F15" s="123">
        <v>1</v>
      </c>
      <c r="G15" s="99">
        <v>40</v>
      </c>
      <c r="H15" s="150" t="s">
        <v>279</v>
      </c>
    </row>
    <row r="16" spans="1:8" ht="15.75" customHeight="1" x14ac:dyDescent="0.2">
      <c r="A16" s="221">
        <v>43962</v>
      </c>
      <c r="B16" s="76" t="s">
        <v>280</v>
      </c>
      <c r="C16" s="72" t="s">
        <v>237</v>
      </c>
      <c r="D16" s="77" t="s">
        <v>238</v>
      </c>
      <c r="E16" s="78" t="s">
        <v>278</v>
      </c>
      <c r="F16" s="123">
        <v>1</v>
      </c>
      <c r="G16" s="99">
        <v>40</v>
      </c>
      <c r="H16" s="150" t="s">
        <v>279</v>
      </c>
    </row>
    <row r="17" spans="1:9" ht="15.75" customHeight="1" x14ac:dyDescent="0.2">
      <c r="A17" s="221">
        <v>43962</v>
      </c>
      <c r="B17" s="76" t="s">
        <v>281</v>
      </c>
      <c r="C17" s="72" t="s">
        <v>237</v>
      </c>
      <c r="D17" s="77" t="s">
        <v>238</v>
      </c>
      <c r="E17" s="78" t="s">
        <v>278</v>
      </c>
      <c r="F17" s="123">
        <v>1</v>
      </c>
      <c r="G17" s="99">
        <v>75</v>
      </c>
      <c r="H17" s="150" t="s">
        <v>276</v>
      </c>
    </row>
    <row r="18" spans="1:9" ht="15.75" customHeight="1" x14ac:dyDescent="0.2">
      <c r="A18" s="221">
        <v>43962</v>
      </c>
      <c r="B18" s="76" t="s">
        <v>282</v>
      </c>
      <c r="C18" s="72" t="s">
        <v>237</v>
      </c>
      <c r="D18" s="77" t="s">
        <v>238</v>
      </c>
      <c r="E18" s="78" t="s">
        <v>278</v>
      </c>
      <c r="F18" s="123">
        <v>1</v>
      </c>
      <c r="G18" s="99">
        <v>57</v>
      </c>
      <c r="H18" s="150" t="s">
        <v>276</v>
      </c>
    </row>
    <row r="19" spans="1:9" ht="15.75" customHeight="1" x14ac:dyDescent="0.2">
      <c r="A19" s="221">
        <v>43964</v>
      </c>
      <c r="B19" s="76" t="s">
        <v>336</v>
      </c>
      <c r="C19" s="72" t="s">
        <v>158</v>
      </c>
      <c r="D19" s="77" t="s">
        <v>159</v>
      </c>
      <c r="E19" s="78" t="s">
        <v>337</v>
      </c>
      <c r="F19" s="123">
        <v>1</v>
      </c>
      <c r="G19" s="99">
        <v>69</v>
      </c>
      <c r="H19" s="150" t="s">
        <v>276</v>
      </c>
    </row>
    <row r="20" spans="1:9" ht="15.75" customHeight="1" x14ac:dyDescent="0.2">
      <c r="A20" s="221">
        <v>43965</v>
      </c>
      <c r="B20" s="76" t="s">
        <v>333</v>
      </c>
      <c r="C20" s="72" t="s">
        <v>334</v>
      </c>
      <c r="D20" s="77"/>
      <c r="E20" s="78" t="s">
        <v>335</v>
      </c>
      <c r="F20" s="123">
        <v>1</v>
      </c>
      <c r="G20" s="99">
        <v>35</v>
      </c>
      <c r="H20" s="150" t="s">
        <v>276</v>
      </c>
    </row>
    <row r="21" spans="1:9" ht="15.75" customHeight="1" x14ac:dyDescent="0.2">
      <c r="A21" s="221">
        <v>43969</v>
      </c>
      <c r="B21" s="76" t="s">
        <v>417</v>
      </c>
      <c r="C21" s="72" t="s">
        <v>418</v>
      </c>
      <c r="D21" s="77" t="s">
        <v>74</v>
      </c>
      <c r="E21" s="78" t="s">
        <v>278</v>
      </c>
      <c r="F21" s="123">
        <v>1</v>
      </c>
      <c r="G21" s="99">
        <v>30</v>
      </c>
      <c r="H21" s="150" t="s">
        <v>276</v>
      </c>
    </row>
    <row r="22" spans="1:9" ht="15.75" customHeight="1" x14ac:dyDescent="0.2">
      <c r="A22" s="221">
        <v>43971</v>
      </c>
      <c r="B22" s="76" t="s">
        <v>501</v>
      </c>
      <c r="C22" s="72" t="s">
        <v>502</v>
      </c>
      <c r="D22" s="77" t="s">
        <v>74</v>
      </c>
      <c r="E22" s="78" t="s">
        <v>503</v>
      </c>
      <c r="F22" s="123">
        <v>1</v>
      </c>
      <c r="G22" s="99">
        <v>18</v>
      </c>
      <c r="H22" s="150" t="s">
        <v>504</v>
      </c>
    </row>
    <row r="23" spans="1:9" ht="15.75" customHeight="1" x14ac:dyDescent="0.2">
      <c r="A23" s="221">
        <v>43973</v>
      </c>
      <c r="B23" s="76" t="s">
        <v>536</v>
      </c>
      <c r="C23" s="72" t="s">
        <v>537</v>
      </c>
      <c r="D23" s="77" t="s">
        <v>538</v>
      </c>
      <c r="E23" s="78" t="s">
        <v>539</v>
      </c>
      <c r="F23" s="123">
        <v>1</v>
      </c>
      <c r="G23" s="99">
        <v>53</v>
      </c>
      <c r="H23" s="150" t="s">
        <v>276</v>
      </c>
      <c r="I23" s="28"/>
    </row>
    <row r="24" spans="1:9" ht="15.75" customHeight="1" x14ac:dyDescent="0.2">
      <c r="A24" s="221">
        <v>43973</v>
      </c>
      <c r="B24" s="76" t="s">
        <v>540</v>
      </c>
      <c r="C24" s="72" t="s">
        <v>537</v>
      </c>
      <c r="D24" s="77" t="s">
        <v>538</v>
      </c>
      <c r="E24" s="78" t="s">
        <v>539</v>
      </c>
      <c r="F24" s="123">
        <v>1</v>
      </c>
      <c r="G24" s="99">
        <v>25</v>
      </c>
      <c r="H24" s="150" t="s">
        <v>276</v>
      </c>
      <c r="I24" s="28"/>
    </row>
    <row r="25" spans="1:9" ht="15.75" customHeight="1" x14ac:dyDescent="0.2">
      <c r="A25" s="221">
        <v>43973</v>
      </c>
      <c r="B25" s="76" t="s">
        <v>541</v>
      </c>
      <c r="C25" s="72" t="s">
        <v>537</v>
      </c>
      <c r="D25" s="77" t="s">
        <v>538</v>
      </c>
      <c r="E25" s="78" t="s">
        <v>539</v>
      </c>
      <c r="F25" s="123">
        <v>1</v>
      </c>
      <c r="G25" s="99">
        <v>25</v>
      </c>
      <c r="H25" s="150" t="s">
        <v>276</v>
      </c>
      <c r="I25" s="28"/>
    </row>
    <row r="26" spans="1:9" ht="15.75" customHeight="1" x14ac:dyDescent="0.2">
      <c r="A26" s="221">
        <v>43973</v>
      </c>
      <c r="B26" s="76" t="s">
        <v>542</v>
      </c>
      <c r="C26" s="72" t="s">
        <v>537</v>
      </c>
      <c r="D26" s="77" t="s">
        <v>538</v>
      </c>
      <c r="E26" s="78" t="s">
        <v>539</v>
      </c>
      <c r="F26" s="123">
        <v>1</v>
      </c>
      <c r="G26" s="99">
        <v>25</v>
      </c>
      <c r="H26" s="150" t="s">
        <v>276</v>
      </c>
      <c r="I26" s="28"/>
    </row>
    <row r="27" spans="1:9" ht="15.75" customHeight="1" x14ac:dyDescent="0.2">
      <c r="A27" s="221">
        <v>43977</v>
      </c>
      <c r="B27" s="76" t="s">
        <v>566</v>
      </c>
      <c r="C27" s="72" t="s">
        <v>572</v>
      </c>
      <c r="D27" s="77" t="s">
        <v>538</v>
      </c>
      <c r="E27" s="78" t="s">
        <v>567</v>
      </c>
      <c r="F27" s="123">
        <v>1</v>
      </c>
      <c r="G27" s="99">
        <v>38</v>
      </c>
      <c r="H27" s="150" t="s">
        <v>276</v>
      </c>
      <c r="I27" s="28"/>
    </row>
    <row r="28" spans="1:9" ht="15.75" customHeight="1" x14ac:dyDescent="0.2">
      <c r="A28" s="221">
        <v>43977</v>
      </c>
      <c r="B28" s="76" t="s">
        <v>568</v>
      </c>
      <c r="C28" s="72" t="s">
        <v>572</v>
      </c>
      <c r="D28" s="77" t="s">
        <v>538</v>
      </c>
      <c r="E28" s="78" t="s">
        <v>567</v>
      </c>
      <c r="F28" s="123">
        <v>1</v>
      </c>
      <c r="G28" s="99">
        <v>38</v>
      </c>
      <c r="H28" s="150" t="s">
        <v>276</v>
      </c>
      <c r="I28" s="28"/>
    </row>
    <row r="29" spans="1:9" ht="15.75" customHeight="1" x14ac:dyDescent="0.2">
      <c r="A29" s="221">
        <v>43977</v>
      </c>
      <c r="B29" s="76" t="s">
        <v>569</v>
      </c>
      <c r="C29" s="72" t="s">
        <v>572</v>
      </c>
      <c r="D29" s="77" t="s">
        <v>538</v>
      </c>
      <c r="E29" s="78" t="s">
        <v>567</v>
      </c>
      <c r="F29" s="123">
        <v>1</v>
      </c>
      <c r="G29" s="99">
        <v>38</v>
      </c>
      <c r="H29" s="150" t="s">
        <v>276</v>
      </c>
      <c r="I29" s="28"/>
    </row>
    <row r="30" spans="1:9" ht="15.75" customHeight="1" x14ac:dyDescent="0.2">
      <c r="A30" s="221">
        <v>43977</v>
      </c>
      <c r="B30" s="76" t="s">
        <v>570</v>
      </c>
      <c r="C30" s="72" t="s">
        <v>572</v>
      </c>
      <c r="D30" s="77" t="s">
        <v>538</v>
      </c>
      <c r="E30" s="78" t="s">
        <v>567</v>
      </c>
      <c r="F30" s="123">
        <v>1</v>
      </c>
      <c r="G30" s="99">
        <v>38</v>
      </c>
      <c r="H30" s="150" t="s">
        <v>276</v>
      </c>
    </row>
    <row r="31" spans="1:9" ht="15.75" customHeight="1" x14ac:dyDescent="0.2">
      <c r="A31" s="221">
        <v>43977</v>
      </c>
      <c r="B31" s="76" t="s">
        <v>571</v>
      </c>
      <c r="C31" s="72" t="s">
        <v>572</v>
      </c>
      <c r="D31" s="77" t="s">
        <v>538</v>
      </c>
      <c r="E31" s="78" t="s">
        <v>567</v>
      </c>
      <c r="F31" s="123">
        <v>1</v>
      </c>
      <c r="G31" s="99">
        <v>31</v>
      </c>
      <c r="H31" s="150" t="s">
        <v>279</v>
      </c>
    </row>
    <row r="32" spans="1:9" ht="15.75" customHeight="1" x14ac:dyDescent="0.2">
      <c r="A32" s="151"/>
      <c r="B32" s="57"/>
      <c r="C32" s="58"/>
      <c r="D32" s="45"/>
      <c r="E32" s="20" t="s">
        <v>13</v>
      </c>
      <c r="F32" s="94">
        <f>SUM(F11:F31)</f>
        <v>21</v>
      </c>
      <c r="G32" s="122"/>
      <c r="H32" s="152"/>
    </row>
    <row r="33" spans="1:8" ht="15.75" customHeight="1" x14ac:dyDescent="0.25">
      <c r="A33" s="328" t="s">
        <v>10</v>
      </c>
      <c r="B33" s="329"/>
      <c r="C33" s="39"/>
      <c r="D33" s="55"/>
      <c r="E33" s="56"/>
      <c r="F33" s="114"/>
      <c r="G33" s="89"/>
      <c r="H33" s="153"/>
    </row>
    <row r="34" spans="1:8" ht="15.75" customHeight="1" x14ac:dyDescent="0.2">
      <c r="A34" s="154" t="s">
        <v>0</v>
      </c>
      <c r="B34" s="65" t="s">
        <v>1</v>
      </c>
      <c r="C34" s="101" t="s">
        <v>2</v>
      </c>
      <c r="D34" s="101" t="s">
        <v>3</v>
      </c>
      <c r="E34" s="101" t="s">
        <v>8</v>
      </c>
      <c r="F34" s="115"/>
      <c r="G34" s="116"/>
      <c r="H34" s="155"/>
    </row>
    <row r="35" spans="1:8" ht="15.75" customHeight="1" x14ac:dyDescent="0.2">
      <c r="A35" s="221">
        <v>43964</v>
      </c>
      <c r="B35" s="217" t="s">
        <v>300</v>
      </c>
      <c r="C35" s="218" t="s">
        <v>301</v>
      </c>
      <c r="D35" s="218" t="s">
        <v>302</v>
      </c>
      <c r="E35" s="222" t="s">
        <v>303</v>
      </c>
      <c r="F35" s="214">
        <v>1</v>
      </c>
      <c r="G35" s="205"/>
      <c r="H35" s="206"/>
    </row>
    <row r="36" spans="1:8" ht="15.75" customHeight="1" x14ac:dyDescent="0.2">
      <c r="A36" s="221">
        <v>43971</v>
      </c>
      <c r="B36" s="217" t="s">
        <v>505</v>
      </c>
      <c r="C36" s="218" t="s">
        <v>506</v>
      </c>
      <c r="D36" s="218" t="s">
        <v>64</v>
      </c>
      <c r="E36" s="222" t="s">
        <v>64</v>
      </c>
      <c r="F36" s="214">
        <v>1</v>
      </c>
      <c r="G36" s="261"/>
      <c r="H36" s="206"/>
    </row>
    <row r="37" spans="1:8" ht="15.75" customHeight="1" x14ac:dyDescent="0.2">
      <c r="A37" s="221">
        <v>43972</v>
      </c>
      <c r="B37" s="217" t="s">
        <v>491</v>
      </c>
      <c r="C37" s="218" t="s">
        <v>492</v>
      </c>
      <c r="D37" s="218" t="s">
        <v>493</v>
      </c>
      <c r="E37" s="222" t="s">
        <v>494</v>
      </c>
      <c r="F37" s="214">
        <v>1</v>
      </c>
      <c r="G37" s="261"/>
      <c r="H37" s="206"/>
    </row>
    <row r="38" spans="1:8" ht="15.75" customHeight="1" x14ac:dyDescent="0.2">
      <c r="A38" s="221">
        <v>43972</v>
      </c>
      <c r="B38" s="217" t="s">
        <v>498</v>
      </c>
      <c r="C38" s="218" t="s">
        <v>499</v>
      </c>
      <c r="D38" s="218" t="s">
        <v>80</v>
      </c>
      <c r="E38" s="222" t="s">
        <v>500</v>
      </c>
      <c r="F38" s="214">
        <v>1</v>
      </c>
      <c r="G38" s="261"/>
      <c r="H38" s="206"/>
    </row>
    <row r="39" spans="1:8" ht="15.75" customHeight="1" x14ac:dyDescent="0.2">
      <c r="A39" s="221">
        <v>43979</v>
      </c>
      <c r="B39" s="217" t="s">
        <v>609</v>
      </c>
      <c r="C39" s="218" t="s">
        <v>610</v>
      </c>
      <c r="D39" s="218"/>
      <c r="E39" s="222" t="s">
        <v>611</v>
      </c>
      <c r="F39" s="214">
        <v>1</v>
      </c>
      <c r="G39" s="261"/>
      <c r="H39" s="206"/>
    </row>
    <row r="40" spans="1:8" ht="15.75" customHeight="1" x14ac:dyDescent="0.2">
      <c r="A40" s="156"/>
      <c r="B40" s="60"/>
      <c r="C40" s="61"/>
      <c r="D40" s="49"/>
      <c r="E40" s="59" t="s">
        <v>25</v>
      </c>
      <c r="F40" s="117">
        <f>SUM(F35:F39)</f>
        <v>5</v>
      </c>
      <c r="G40" s="119"/>
      <c r="H40" s="157"/>
    </row>
    <row r="41" spans="1:8" ht="15.75" customHeight="1" x14ac:dyDescent="0.25">
      <c r="A41" s="158" t="s">
        <v>24</v>
      </c>
      <c r="B41" s="62"/>
      <c r="C41" s="35"/>
      <c r="D41" s="36"/>
      <c r="E41" s="37"/>
      <c r="F41" s="118"/>
      <c r="G41" s="261"/>
      <c r="H41" s="206"/>
    </row>
    <row r="42" spans="1:8" ht="15.75" customHeight="1" x14ac:dyDescent="0.2">
      <c r="A42" s="233" t="s">
        <v>0</v>
      </c>
      <c r="B42" s="234" t="s">
        <v>1</v>
      </c>
      <c r="C42" s="201" t="s">
        <v>2</v>
      </c>
      <c r="D42" s="201" t="s">
        <v>3</v>
      </c>
      <c r="E42" s="259" t="s">
        <v>8</v>
      </c>
      <c r="F42" s="260"/>
      <c r="G42" s="116"/>
      <c r="H42" s="155"/>
    </row>
    <row r="43" spans="1:8" ht="15.75" customHeight="1" x14ac:dyDescent="0.2">
      <c r="A43" s="138">
        <v>43955</v>
      </c>
      <c r="B43" s="79" t="s">
        <v>91</v>
      </c>
      <c r="C43" s="73" t="s">
        <v>92</v>
      </c>
      <c r="D43" s="80"/>
      <c r="E43" s="73" t="s">
        <v>93</v>
      </c>
      <c r="F43" s="74">
        <v>1</v>
      </c>
      <c r="G43" s="262"/>
      <c r="H43" s="263"/>
    </row>
    <row r="44" spans="1:8" ht="15.75" customHeight="1" x14ac:dyDescent="0.2">
      <c r="A44" s="159">
        <v>43955</v>
      </c>
      <c r="B44" s="79" t="s">
        <v>94</v>
      </c>
      <c r="C44" s="73" t="s">
        <v>95</v>
      </c>
      <c r="D44" s="80"/>
      <c r="E44" s="73" t="s">
        <v>93</v>
      </c>
      <c r="F44" s="74">
        <v>1</v>
      </c>
      <c r="G44" s="205"/>
      <c r="H44" s="206"/>
    </row>
    <row r="45" spans="1:8" ht="15.75" customHeight="1" x14ac:dyDescent="0.2">
      <c r="A45" s="138">
        <v>43955</v>
      </c>
      <c r="B45" s="79" t="s">
        <v>96</v>
      </c>
      <c r="C45" s="73" t="s">
        <v>97</v>
      </c>
      <c r="D45" s="80"/>
      <c r="E45" s="73" t="s">
        <v>98</v>
      </c>
      <c r="F45" s="74">
        <v>1</v>
      </c>
      <c r="G45" s="205"/>
      <c r="H45" s="206"/>
    </row>
    <row r="46" spans="1:8" ht="15.75" customHeight="1" x14ac:dyDescent="0.2">
      <c r="A46" s="138">
        <v>43955</v>
      </c>
      <c r="B46" s="79" t="s">
        <v>99</v>
      </c>
      <c r="C46" s="73" t="s">
        <v>100</v>
      </c>
      <c r="D46" s="80"/>
      <c r="E46" s="73" t="s">
        <v>98</v>
      </c>
      <c r="F46" s="74">
        <v>1</v>
      </c>
      <c r="G46" s="205"/>
      <c r="H46" s="206"/>
    </row>
    <row r="47" spans="1:8" ht="15.75" customHeight="1" x14ac:dyDescent="0.2">
      <c r="A47" s="138">
        <v>43955</v>
      </c>
      <c r="B47" s="79" t="s">
        <v>101</v>
      </c>
      <c r="C47" s="73" t="s">
        <v>102</v>
      </c>
      <c r="D47" s="80"/>
      <c r="E47" s="73" t="s">
        <v>103</v>
      </c>
      <c r="F47" s="74">
        <v>1</v>
      </c>
      <c r="G47" s="205"/>
      <c r="H47" s="206"/>
    </row>
    <row r="48" spans="1:8" ht="15.75" customHeight="1" x14ac:dyDescent="0.2">
      <c r="A48" s="159">
        <v>43955</v>
      </c>
      <c r="B48" s="79" t="s">
        <v>104</v>
      </c>
      <c r="C48" s="73" t="s">
        <v>105</v>
      </c>
      <c r="D48" s="80"/>
      <c r="E48" s="73" t="s">
        <v>98</v>
      </c>
      <c r="F48" s="74">
        <v>1</v>
      </c>
      <c r="G48" s="205"/>
      <c r="H48" s="206"/>
    </row>
    <row r="49" spans="1:8" ht="15.75" customHeight="1" x14ac:dyDescent="0.2">
      <c r="A49" s="159">
        <v>43955</v>
      </c>
      <c r="B49" s="79" t="s">
        <v>106</v>
      </c>
      <c r="C49" s="73" t="s">
        <v>107</v>
      </c>
      <c r="D49" s="80"/>
      <c r="E49" s="73" t="s">
        <v>108</v>
      </c>
      <c r="F49" s="74">
        <v>1</v>
      </c>
      <c r="G49" s="205"/>
      <c r="H49" s="206"/>
    </row>
    <row r="50" spans="1:8" ht="15.75" customHeight="1" x14ac:dyDescent="0.2">
      <c r="A50" s="138">
        <v>43955</v>
      </c>
      <c r="B50" s="79" t="s">
        <v>113</v>
      </c>
      <c r="C50" s="73" t="s">
        <v>114</v>
      </c>
      <c r="D50" s="257"/>
      <c r="E50" s="73" t="s">
        <v>93</v>
      </c>
      <c r="F50" s="74">
        <v>1</v>
      </c>
      <c r="G50" s="205"/>
      <c r="H50" s="206"/>
    </row>
    <row r="51" spans="1:8" ht="15.75" customHeight="1" x14ac:dyDescent="0.2">
      <c r="A51" s="159">
        <v>43956</v>
      </c>
      <c r="B51" s="79" t="s">
        <v>115</v>
      </c>
      <c r="C51" s="73" t="s">
        <v>116</v>
      </c>
      <c r="D51" s="80"/>
      <c r="E51" s="73" t="s">
        <v>103</v>
      </c>
      <c r="F51" s="74">
        <v>1</v>
      </c>
      <c r="G51" s="205"/>
      <c r="H51" s="206"/>
    </row>
    <row r="52" spans="1:8" ht="15.75" customHeight="1" x14ac:dyDescent="0.2">
      <c r="A52" s="159">
        <v>43956</v>
      </c>
      <c r="B52" s="79" t="s">
        <v>117</v>
      </c>
      <c r="C52" s="73" t="s">
        <v>118</v>
      </c>
      <c r="D52" s="80"/>
      <c r="E52" s="73" t="s">
        <v>103</v>
      </c>
      <c r="F52" s="74">
        <v>1</v>
      </c>
      <c r="G52" s="205"/>
      <c r="H52" s="206"/>
    </row>
    <row r="53" spans="1:8" ht="15.75" customHeight="1" x14ac:dyDescent="0.2">
      <c r="A53" s="159">
        <v>43956</v>
      </c>
      <c r="B53" s="79" t="s">
        <v>119</v>
      </c>
      <c r="C53" s="73" t="s">
        <v>120</v>
      </c>
      <c r="D53" s="80"/>
      <c r="E53" s="73" t="s">
        <v>103</v>
      </c>
      <c r="F53" s="74">
        <v>1</v>
      </c>
      <c r="G53" s="205"/>
      <c r="H53" s="206"/>
    </row>
    <row r="54" spans="1:8" ht="15.75" customHeight="1" x14ac:dyDescent="0.2">
      <c r="A54" s="138">
        <v>43956</v>
      </c>
      <c r="B54" s="79" t="s">
        <v>121</v>
      </c>
      <c r="C54" s="73" t="s">
        <v>122</v>
      </c>
      <c r="D54" s="80"/>
      <c r="E54" s="73" t="s">
        <v>103</v>
      </c>
      <c r="F54" s="74">
        <v>1</v>
      </c>
      <c r="G54" s="205"/>
      <c r="H54" s="206"/>
    </row>
    <row r="55" spans="1:8" ht="15.75" customHeight="1" x14ac:dyDescent="0.2">
      <c r="A55" s="159">
        <v>43956</v>
      </c>
      <c r="B55" s="79" t="s">
        <v>123</v>
      </c>
      <c r="C55" s="73" t="s">
        <v>124</v>
      </c>
      <c r="D55" s="80"/>
      <c r="E55" s="73" t="s">
        <v>103</v>
      </c>
      <c r="F55" s="74">
        <v>1</v>
      </c>
      <c r="G55" s="205"/>
      <c r="H55" s="206"/>
    </row>
    <row r="56" spans="1:8" ht="15.75" customHeight="1" x14ac:dyDescent="0.2">
      <c r="A56" s="138">
        <v>43956</v>
      </c>
      <c r="B56" s="79" t="s">
        <v>125</v>
      </c>
      <c r="C56" s="73" t="s">
        <v>126</v>
      </c>
      <c r="D56" s="80"/>
      <c r="E56" s="73" t="s">
        <v>103</v>
      </c>
      <c r="F56" s="74">
        <v>1</v>
      </c>
      <c r="G56" s="205"/>
      <c r="H56" s="206"/>
    </row>
    <row r="57" spans="1:8" ht="15.75" customHeight="1" x14ac:dyDescent="0.2">
      <c r="A57" s="159">
        <v>43956</v>
      </c>
      <c r="B57" s="79" t="s">
        <v>127</v>
      </c>
      <c r="C57" s="73" t="s">
        <v>128</v>
      </c>
      <c r="D57" s="80"/>
      <c r="E57" s="73" t="s">
        <v>103</v>
      </c>
      <c r="F57" s="74">
        <v>1</v>
      </c>
      <c r="G57" s="205"/>
      <c r="H57" s="206"/>
    </row>
    <row r="58" spans="1:8" ht="15.75" customHeight="1" x14ac:dyDescent="0.2">
      <c r="A58" s="138">
        <v>43956</v>
      </c>
      <c r="B58" s="79" t="s">
        <v>157</v>
      </c>
      <c r="C58" s="254" t="s">
        <v>158</v>
      </c>
      <c r="D58" s="80" t="s">
        <v>159</v>
      </c>
      <c r="E58" s="73" t="s">
        <v>160</v>
      </c>
      <c r="F58" s="74">
        <v>1</v>
      </c>
      <c r="G58" s="205"/>
      <c r="H58" s="206"/>
    </row>
    <row r="59" spans="1:8" ht="15.75" customHeight="1" x14ac:dyDescent="0.2">
      <c r="A59" s="138">
        <v>43958</v>
      </c>
      <c r="B59" s="79" t="s">
        <v>205</v>
      </c>
      <c r="C59" s="73" t="s">
        <v>206</v>
      </c>
      <c r="D59" s="80" t="s">
        <v>207</v>
      </c>
      <c r="E59" s="73" t="s">
        <v>93</v>
      </c>
      <c r="F59" s="74">
        <v>1</v>
      </c>
      <c r="G59" s="205"/>
      <c r="H59" s="206"/>
    </row>
    <row r="60" spans="1:8" ht="15.75" customHeight="1" x14ac:dyDescent="0.2">
      <c r="A60" s="138">
        <v>43959</v>
      </c>
      <c r="B60" s="79" t="s">
        <v>203</v>
      </c>
      <c r="C60" s="73" t="s">
        <v>204</v>
      </c>
      <c r="D60" s="80"/>
      <c r="E60" s="73" t="s">
        <v>93</v>
      </c>
      <c r="F60" s="74">
        <v>1</v>
      </c>
      <c r="G60" s="205"/>
      <c r="H60" s="206"/>
    </row>
    <row r="61" spans="1:8" ht="15.75" customHeight="1" x14ac:dyDescent="0.2">
      <c r="A61" s="138">
        <v>43959</v>
      </c>
      <c r="B61" s="79" t="s">
        <v>233</v>
      </c>
      <c r="C61" s="73" t="s">
        <v>234</v>
      </c>
      <c r="D61" s="80"/>
      <c r="E61" s="73" t="s">
        <v>235</v>
      </c>
      <c r="F61" s="74">
        <v>1</v>
      </c>
      <c r="G61" s="205"/>
      <c r="H61" s="206"/>
    </row>
    <row r="62" spans="1:8" ht="15.75" customHeight="1" x14ac:dyDescent="0.2">
      <c r="A62" s="138">
        <v>43962</v>
      </c>
      <c r="B62" s="79" t="s">
        <v>241</v>
      </c>
      <c r="C62" s="73" t="s">
        <v>242</v>
      </c>
      <c r="D62" s="80"/>
      <c r="E62" s="73" t="s">
        <v>103</v>
      </c>
      <c r="F62" s="74">
        <v>1</v>
      </c>
      <c r="G62" s="205"/>
      <c r="H62" s="206"/>
    </row>
    <row r="63" spans="1:8" ht="15.75" customHeight="1" x14ac:dyDescent="0.2">
      <c r="A63" s="138">
        <v>43962</v>
      </c>
      <c r="B63" s="79" t="s">
        <v>243</v>
      </c>
      <c r="C63" s="73" t="s">
        <v>244</v>
      </c>
      <c r="D63" s="80" t="s">
        <v>111</v>
      </c>
      <c r="E63" s="73" t="s">
        <v>93</v>
      </c>
      <c r="F63" s="74">
        <v>1</v>
      </c>
      <c r="G63" s="205"/>
      <c r="H63" s="206"/>
    </row>
    <row r="64" spans="1:8" ht="15.75" customHeight="1" x14ac:dyDescent="0.2">
      <c r="A64" s="138">
        <v>43966</v>
      </c>
      <c r="B64" s="79" t="s">
        <v>381</v>
      </c>
      <c r="C64" s="73" t="s">
        <v>237</v>
      </c>
      <c r="D64" s="80" t="s">
        <v>238</v>
      </c>
      <c r="E64" s="73" t="s">
        <v>382</v>
      </c>
      <c r="F64" s="74">
        <v>1</v>
      </c>
      <c r="G64" s="205"/>
      <c r="H64" s="206"/>
    </row>
    <row r="65" spans="1:8" ht="15.75" customHeight="1" x14ac:dyDescent="0.2">
      <c r="A65" s="138">
        <v>43970</v>
      </c>
      <c r="B65" s="79" t="s">
        <v>423</v>
      </c>
      <c r="C65" s="73" t="s">
        <v>424</v>
      </c>
      <c r="D65" s="80"/>
      <c r="E65" s="73" t="s">
        <v>103</v>
      </c>
      <c r="F65" s="74">
        <v>1</v>
      </c>
      <c r="G65" s="205"/>
      <c r="H65" s="206"/>
    </row>
    <row r="66" spans="1:8" ht="15.75" customHeight="1" x14ac:dyDescent="0.2">
      <c r="A66" s="138">
        <v>43970</v>
      </c>
      <c r="B66" s="79" t="s">
        <v>425</v>
      </c>
      <c r="C66" s="73" t="s">
        <v>426</v>
      </c>
      <c r="D66" s="80"/>
      <c r="E66" s="73" t="s">
        <v>93</v>
      </c>
      <c r="F66" s="74">
        <v>1</v>
      </c>
      <c r="G66" s="205"/>
      <c r="H66" s="206"/>
    </row>
    <row r="67" spans="1:8" ht="15.75" customHeight="1" x14ac:dyDescent="0.2">
      <c r="A67" s="138">
        <v>43970</v>
      </c>
      <c r="B67" s="79" t="s">
        <v>427</v>
      </c>
      <c r="C67" s="73" t="s">
        <v>428</v>
      </c>
      <c r="D67" s="80"/>
      <c r="E67" s="73" t="s">
        <v>93</v>
      </c>
      <c r="F67" s="74">
        <v>1</v>
      </c>
      <c r="G67" s="205"/>
      <c r="H67" s="206"/>
    </row>
    <row r="68" spans="1:8" ht="15.75" customHeight="1" x14ac:dyDescent="0.2">
      <c r="A68" s="159">
        <v>43970</v>
      </c>
      <c r="B68" s="79" t="s">
        <v>433</v>
      </c>
      <c r="C68" s="73" t="s">
        <v>434</v>
      </c>
      <c r="D68" s="80" t="s">
        <v>435</v>
      </c>
      <c r="E68" s="73" t="s">
        <v>436</v>
      </c>
      <c r="F68" s="74">
        <v>1</v>
      </c>
      <c r="G68" s="205"/>
      <c r="H68" s="206"/>
    </row>
    <row r="69" spans="1:8" ht="15.75" customHeight="1" x14ac:dyDescent="0.2">
      <c r="A69" s="159">
        <v>43971</v>
      </c>
      <c r="B69" s="79" t="s">
        <v>429</v>
      </c>
      <c r="C69" s="73" t="s">
        <v>430</v>
      </c>
      <c r="D69" s="80" t="s">
        <v>431</v>
      </c>
      <c r="E69" s="73" t="s">
        <v>432</v>
      </c>
      <c r="F69" s="74">
        <v>1</v>
      </c>
      <c r="G69" s="205"/>
      <c r="H69" s="206"/>
    </row>
    <row r="70" spans="1:8" ht="15.75" customHeight="1" x14ac:dyDescent="0.2">
      <c r="A70" s="159">
        <v>43971</v>
      </c>
      <c r="B70" s="79" t="s">
        <v>507</v>
      </c>
      <c r="C70" s="73" t="s">
        <v>508</v>
      </c>
      <c r="D70" s="80" t="s">
        <v>509</v>
      </c>
      <c r="E70" s="73" t="s">
        <v>98</v>
      </c>
      <c r="F70" s="74">
        <v>1</v>
      </c>
      <c r="G70" s="205"/>
      <c r="H70" s="206"/>
    </row>
    <row r="71" spans="1:8" ht="15.75" customHeight="1" x14ac:dyDescent="0.2">
      <c r="A71" s="159">
        <v>43977</v>
      </c>
      <c r="B71" s="79" t="s">
        <v>573</v>
      </c>
      <c r="C71" s="73" t="s">
        <v>574</v>
      </c>
      <c r="D71" s="80"/>
      <c r="E71" s="73" t="s">
        <v>436</v>
      </c>
      <c r="F71" s="74">
        <v>1</v>
      </c>
      <c r="G71" s="205"/>
      <c r="H71" s="206"/>
    </row>
    <row r="72" spans="1:8" ht="15.75" customHeight="1" x14ac:dyDescent="0.2">
      <c r="A72" s="159">
        <v>43977</v>
      </c>
      <c r="B72" s="79" t="s">
        <v>575</v>
      </c>
      <c r="C72" s="73" t="s">
        <v>576</v>
      </c>
      <c r="D72" s="80"/>
      <c r="E72" s="73" t="s">
        <v>103</v>
      </c>
      <c r="F72" s="74">
        <v>1</v>
      </c>
      <c r="G72" s="205"/>
      <c r="H72" s="206"/>
    </row>
    <row r="73" spans="1:8" ht="15.75" customHeight="1" x14ac:dyDescent="0.2">
      <c r="A73" s="159">
        <v>43978</v>
      </c>
      <c r="B73" s="79" t="s">
        <v>580</v>
      </c>
      <c r="C73" s="73" t="s">
        <v>581</v>
      </c>
      <c r="D73" s="80"/>
      <c r="E73" s="73" t="s">
        <v>235</v>
      </c>
      <c r="F73" s="74">
        <v>1</v>
      </c>
      <c r="G73" s="205"/>
      <c r="H73" s="206"/>
    </row>
    <row r="74" spans="1:8" ht="15.75" customHeight="1" x14ac:dyDescent="0.2">
      <c r="A74" s="159">
        <v>43978</v>
      </c>
      <c r="B74" s="79" t="s">
        <v>600</v>
      </c>
      <c r="C74" s="73" t="s">
        <v>601</v>
      </c>
      <c r="D74" s="80"/>
      <c r="E74" s="73" t="s">
        <v>93</v>
      </c>
      <c r="F74" s="74">
        <v>1</v>
      </c>
      <c r="G74" s="205"/>
      <c r="H74" s="206"/>
    </row>
    <row r="75" spans="1:8" ht="15.75" customHeight="1" x14ac:dyDescent="0.2">
      <c r="A75" s="159">
        <v>43979</v>
      </c>
      <c r="B75" s="79" t="s">
        <v>626</v>
      </c>
      <c r="C75" s="73" t="s">
        <v>627</v>
      </c>
      <c r="D75" s="80" t="s">
        <v>391</v>
      </c>
      <c r="E75" s="73" t="s">
        <v>436</v>
      </c>
      <c r="F75" s="74">
        <v>1</v>
      </c>
      <c r="G75" s="205"/>
      <c r="H75" s="206"/>
    </row>
    <row r="76" spans="1:8" ht="15.75" customHeight="1" x14ac:dyDescent="0.2">
      <c r="A76" s="159">
        <v>43980</v>
      </c>
      <c r="B76" s="79" t="s">
        <v>612</v>
      </c>
      <c r="C76" s="73" t="s">
        <v>613</v>
      </c>
      <c r="D76" s="80" t="s">
        <v>317</v>
      </c>
      <c r="E76" s="73" t="s">
        <v>103</v>
      </c>
      <c r="F76" s="74">
        <v>1</v>
      </c>
      <c r="G76" s="205"/>
      <c r="H76" s="206"/>
    </row>
    <row r="77" spans="1:8" ht="15.75" customHeight="1" x14ac:dyDescent="0.2">
      <c r="A77" s="159">
        <v>43980</v>
      </c>
      <c r="B77" s="79" t="s">
        <v>614</v>
      </c>
      <c r="C77" s="73" t="s">
        <v>615</v>
      </c>
      <c r="D77" s="80" t="s">
        <v>317</v>
      </c>
      <c r="E77" s="73" t="s">
        <v>103</v>
      </c>
      <c r="F77" s="74">
        <v>1</v>
      </c>
      <c r="G77" s="205"/>
      <c r="H77" s="206"/>
    </row>
    <row r="78" spans="1:8" ht="15.75" customHeight="1" x14ac:dyDescent="0.2">
      <c r="A78" s="159">
        <v>43980</v>
      </c>
      <c r="B78" s="79" t="s">
        <v>616</v>
      </c>
      <c r="C78" s="73" t="s">
        <v>617</v>
      </c>
      <c r="D78" s="80" t="s">
        <v>317</v>
      </c>
      <c r="E78" s="73" t="s">
        <v>103</v>
      </c>
      <c r="F78" s="74">
        <v>1</v>
      </c>
      <c r="G78" s="205"/>
      <c r="H78" s="206"/>
    </row>
    <row r="79" spans="1:8" ht="15.75" customHeight="1" x14ac:dyDescent="0.2">
      <c r="A79" s="159">
        <v>43980</v>
      </c>
      <c r="B79" s="79" t="s">
        <v>618</v>
      </c>
      <c r="C79" s="73" t="s">
        <v>619</v>
      </c>
      <c r="D79" s="80" t="s">
        <v>317</v>
      </c>
      <c r="E79" s="73" t="s">
        <v>103</v>
      </c>
      <c r="F79" s="74">
        <v>1</v>
      </c>
      <c r="G79" s="205"/>
      <c r="H79" s="206"/>
    </row>
    <row r="80" spans="1:8" ht="15.75" customHeight="1" x14ac:dyDescent="0.2">
      <c r="A80" s="159">
        <v>43980</v>
      </c>
      <c r="B80" s="79" t="s">
        <v>620</v>
      </c>
      <c r="C80" s="73" t="s">
        <v>621</v>
      </c>
      <c r="D80" s="80" t="s">
        <v>317</v>
      </c>
      <c r="E80" s="73" t="s">
        <v>103</v>
      </c>
      <c r="F80" s="74">
        <v>1</v>
      </c>
      <c r="G80" s="205"/>
      <c r="H80" s="206"/>
    </row>
    <row r="81" spans="1:8" ht="15.75" customHeight="1" x14ac:dyDescent="0.2">
      <c r="A81" s="159">
        <v>43980</v>
      </c>
      <c r="B81" s="79" t="s">
        <v>622</v>
      </c>
      <c r="C81" s="73" t="s">
        <v>623</v>
      </c>
      <c r="D81" s="80" t="s">
        <v>317</v>
      </c>
      <c r="E81" s="73" t="s">
        <v>103</v>
      </c>
      <c r="F81" s="74">
        <v>1</v>
      </c>
      <c r="G81" s="205"/>
      <c r="H81" s="206"/>
    </row>
    <row r="82" spans="1:8" ht="15.75" customHeight="1" x14ac:dyDescent="0.2">
      <c r="A82" s="159">
        <v>43980</v>
      </c>
      <c r="B82" s="79" t="s">
        <v>624</v>
      </c>
      <c r="C82" s="73" t="s">
        <v>625</v>
      </c>
      <c r="D82" s="80" t="s">
        <v>317</v>
      </c>
      <c r="E82" s="73" t="s">
        <v>103</v>
      </c>
      <c r="F82" s="74">
        <v>1</v>
      </c>
      <c r="G82" s="205"/>
      <c r="H82" s="206"/>
    </row>
    <row r="83" spans="1:8" ht="15.75" customHeight="1" x14ac:dyDescent="0.2">
      <c r="A83" s="159">
        <v>43980</v>
      </c>
      <c r="B83" s="79" t="s">
        <v>677</v>
      </c>
      <c r="C83" s="73" t="s">
        <v>678</v>
      </c>
      <c r="D83" s="80"/>
      <c r="E83" s="73" t="s">
        <v>679</v>
      </c>
      <c r="F83" s="74">
        <v>1</v>
      </c>
      <c r="G83" s="205"/>
      <c r="H83" s="206"/>
    </row>
    <row r="84" spans="1:8" ht="15.75" customHeight="1" x14ac:dyDescent="0.2">
      <c r="A84" s="159">
        <v>43980</v>
      </c>
      <c r="B84" s="79" t="s">
        <v>680</v>
      </c>
      <c r="C84" s="73" t="s">
        <v>681</v>
      </c>
      <c r="D84" s="80"/>
      <c r="E84" s="73" t="s">
        <v>679</v>
      </c>
      <c r="F84" s="74">
        <v>1</v>
      </c>
      <c r="G84" s="205"/>
      <c r="H84" s="206"/>
    </row>
    <row r="85" spans="1:8" ht="15.75" customHeight="1" x14ac:dyDescent="0.2">
      <c r="A85" s="159">
        <v>43980</v>
      </c>
      <c r="B85" s="79" t="s">
        <v>682</v>
      </c>
      <c r="C85" s="73" t="s">
        <v>683</v>
      </c>
      <c r="D85" s="80"/>
      <c r="E85" s="73" t="s">
        <v>679</v>
      </c>
      <c r="F85" s="74">
        <v>1</v>
      </c>
      <c r="G85" s="205"/>
      <c r="H85" s="206"/>
    </row>
    <row r="86" spans="1:8" ht="15.75" customHeight="1" x14ac:dyDescent="0.2">
      <c r="A86" s="159">
        <v>43980</v>
      </c>
      <c r="B86" s="79" t="s">
        <v>684</v>
      </c>
      <c r="C86" s="73" t="s">
        <v>685</v>
      </c>
      <c r="D86" s="80"/>
      <c r="E86" s="73" t="s">
        <v>679</v>
      </c>
      <c r="F86" s="74">
        <v>1</v>
      </c>
      <c r="G86" s="205"/>
      <c r="H86" s="206"/>
    </row>
    <row r="87" spans="1:8" ht="15.75" customHeight="1" x14ac:dyDescent="0.2">
      <c r="A87" s="159">
        <v>43980</v>
      </c>
      <c r="B87" s="79" t="s">
        <v>686</v>
      </c>
      <c r="C87" s="73" t="s">
        <v>687</v>
      </c>
      <c r="D87" s="80"/>
      <c r="E87" s="73" t="s">
        <v>93</v>
      </c>
      <c r="F87" s="74">
        <v>1</v>
      </c>
      <c r="G87" s="205"/>
      <c r="H87" s="206"/>
    </row>
    <row r="88" spans="1:8" ht="15.75" customHeight="1" thickBot="1" x14ac:dyDescent="0.25">
      <c r="A88" s="160"/>
      <c r="B88" s="161"/>
      <c r="C88" s="162"/>
      <c r="D88" s="163"/>
      <c r="E88" s="164" t="s">
        <v>25</v>
      </c>
      <c r="F88" s="165">
        <f>SUM(F43:F87)</f>
        <v>45</v>
      </c>
      <c r="G88" s="166"/>
      <c r="H88" s="167"/>
    </row>
    <row r="89" spans="1:8" ht="15.75" customHeight="1" thickTop="1" x14ac:dyDescent="0.2">
      <c r="A89"/>
      <c r="B89"/>
      <c r="C89"/>
      <c r="D89"/>
      <c r="E89"/>
      <c r="F89"/>
      <c r="G89" s="7"/>
      <c r="H89"/>
    </row>
    <row r="90" spans="1:8" ht="15.75" customHeight="1" x14ac:dyDescent="0.2">
      <c r="A90"/>
      <c r="B90"/>
      <c r="C90"/>
      <c r="D90"/>
      <c r="E90"/>
      <c r="F90"/>
      <c r="G90" s="7"/>
      <c r="H90"/>
    </row>
    <row r="91" spans="1:8" ht="15.75" customHeight="1" x14ac:dyDescent="0.2">
      <c r="A91"/>
      <c r="B91"/>
      <c r="C91"/>
      <c r="D91"/>
      <c r="E91"/>
      <c r="F91"/>
      <c r="G91" s="7"/>
      <c r="H91"/>
    </row>
    <row r="92" spans="1:8" ht="15.75" customHeight="1" x14ac:dyDescent="0.2">
      <c r="A92"/>
      <c r="B92"/>
      <c r="C92"/>
      <c r="D92"/>
      <c r="E92"/>
      <c r="F92"/>
      <c r="G92" s="7"/>
      <c r="H92"/>
    </row>
    <row r="93" spans="1:8" ht="15.75" customHeight="1" x14ac:dyDescent="0.2">
      <c r="B93"/>
      <c r="C93"/>
      <c r="D93"/>
      <c r="E93"/>
      <c r="F93"/>
      <c r="G93" s="7"/>
      <c r="H93"/>
    </row>
    <row r="94" spans="1:8" ht="15.75" customHeight="1" x14ac:dyDescent="0.2">
      <c r="B94"/>
      <c r="C94"/>
      <c r="D94"/>
      <c r="E94"/>
      <c r="F94"/>
      <c r="G94" s="7"/>
      <c r="H94"/>
    </row>
    <row r="95" spans="1:8" ht="15.75" customHeight="1" x14ac:dyDescent="0.2">
      <c r="B95"/>
      <c r="C95"/>
      <c r="D95"/>
      <c r="E95"/>
      <c r="F95"/>
      <c r="G95" s="7"/>
      <c r="H95"/>
    </row>
    <row r="96" spans="1:8" ht="15.75" customHeight="1" x14ac:dyDescent="0.2">
      <c r="G96" s="7"/>
      <c r="H96"/>
    </row>
    <row r="97" spans="7:8" ht="15.75" customHeight="1" x14ac:dyDescent="0.2">
      <c r="G97" s="7"/>
      <c r="H97"/>
    </row>
    <row r="98" spans="7:8" ht="15.75" customHeight="1" x14ac:dyDescent="0.2">
      <c r="G98" s="7"/>
      <c r="H98"/>
    </row>
    <row r="99" spans="7:8" ht="15.75" customHeight="1" x14ac:dyDescent="0.2">
      <c r="G99" s="7"/>
      <c r="H99"/>
    </row>
    <row r="100" spans="7:8" ht="15.75" customHeight="1" x14ac:dyDescent="0.2">
      <c r="G100" s="7"/>
      <c r="H100"/>
    </row>
    <row r="101" spans="7:8" ht="15.75" customHeight="1" x14ac:dyDescent="0.2">
      <c r="G101" s="7"/>
      <c r="H101"/>
    </row>
    <row r="102" spans="7:8" ht="15.75" customHeight="1" x14ac:dyDescent="0.2">
      <c r="G102" s="7"/>
      <c r="H102"/>
    </row>
    <row r="103" spans="7:8" ht="15.75" customHeight="1" x14ac:dyDescent="0.2">
      <c r="H103"/>
    </row>
    <row r="104" spans="7:8" ht="15.75" customHeight="1" x14ac:dyDescent="0.2">
      <c r="H104"/>
    </row>
    <row r="105" spans="7:8" ht="15.75" customHeight="1" x14ac:dyDescent="0.2">
      <c r="H105"/>
    </row>
    <row r="106" spans="7:8" ht="15.75" customHeight="1" x14ac:dyDescent="0.2">
      <c r="H106"/>
    </row>
    <row r="107" spans="7:8" ht="15.75" customHeight="1" x14ac:dyDescent="0.2">
      <c r="G107" s="19"/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G114" s="19"/>
      <c r="H114"/>
    </row>
    <row r="115" spans="7:8" ht="15.75" customHeight="1" x14ac:dyDescent="0.2">
      <c r="G115" s="19"/>
      <c r="H115"/>
    </row>
    <row r="116" spans="7:8" ht="15.75" customHeight="1" x14ac:dyDescent="0.2">
      <c r="G116" s="19"/>
      <c r="H116"/>
    </row>
    <row r="117" spans="7:8" ht="15.75" customHeight="1" x14ac:dyDescent="0.2">
      <c r="G117" s="19"/>
      <c r="H117"/>
    </row>
    <row r="118" spans="7:8" ht="15.75" customHeight="1" x14ac:dyDescent="0.2">
      <c r="G118" s="19"/>
      <c r="H118"/>
    </row>
    <row r="119" spans="7:8" ht="15.75" customHeight="1" x14ac:dyDescent="0.2">
      <c r="H119"/>
    </row>
    <row r="120" spans="7:8" ht="15.75" customHeight="1" x14ac:dyDescent="0.2">
      <c r="H120"/>
    </row>
    <row r="121" spans="7:8" ht="15.75" customHeight="1" x14ac:dyDescent="0.2">
      <c r="H121"/>
    </row>
    <row r="122" spans="7:8" ht="15.75" customHeight="1" x14ac:dyDescent="0.2">
      <c r="H122"/>
    </row>
    <row r="123" spans="7:8" ht="15.75" customHeight="1" x14ac:dyDescent="0.2">
      <c r="H123"/>
    </row>
    <row r="124" spans="7:8" ht="15.75" customHeight="1" x14ac:dyDescent="0.2"/>
    <row r="125" spans="7:8" ht="15.75" customHeight="1" x14ac:dyDescent="0.2"/>
    <row r="126" spans="7:8" ht="15.75" customHeight="1" x14ac:dyDescent="0.2"/>
    <row r="127" spans="7:8" ht="15.75" customHeight="1" x14ac:dyDescent="0.2"/>
    <row r="128" spans="7:8" ht="15.75" customHeight="1" x14ac:dyDescent="0.2">
      <c r="G128" s="19"/>
    </row>
    <row r="129" spans="7:8" ht="15.75" customHeight="1" x14ac:dyDescent="0.2">
      <c r="G129" s="19"/>
    </row>
    <row r="130" spans="7:8" ht="15.75" customHeight="1" x14ac:dyDescent="0.2">
      <c r="G130" s="19"/>
    </row>
    <row r="131" spans="7:8" ht="15.75" customHeight="1" x14ac:dyDescent="0.2">
      <c r="G131" s="19"/>
    </row>
    <row r="132" spans="7:8" ht="15.75" customHeight="1" x14ac:dyDescent="0.2">
      <c r="G132" s="19"/>
    </row>
    <row r="133" spans="7:8" ht="15.75" customHeight="1" x14ac:dyDescent="0.2">
      <c r="G133" s="19"/>
    </row>
    <row r="134" spans="7:8" ht="15.75" customHeight="1" x14ac:dyDescent="0.2">
      <c r="G134" s="19"/>
    </row>
    <row r="135" spans="7:8" ht="15.75" customHeight="1" x14ac:dyDescent="0.2">
      <c r="G135" s="19"/>
    </row>
    <row r="136" spans="7:8" ht="15.75" customHeight="1" x14ac:dyDescent="0.2">
      <c r="H136" s="11"/>
    </row>
    <row r="137" spans="7:8" ht="15.75" customHeight="1" x14ac:dyDescent="0.2">
      <c r="G137" s="19"/>
      <c r="H137" s="11"/>
    </row>
    <row r="138" spans="7:8" ht="15.75" customHeight="1" x14ac:dyDescent="0.2">
      <c r="G138" s="19"/>
      <c r="H138" s="11"/>
    </row>
    <row r="139" spans="7:8" ht="15.75" customHeight="1" x14ac:dyDescent="0.2">
      <c r="G139" s="19"/>
      <c r="H139" s="11"/>
    </row>
    <row r="140" spans="7:8" ht="15.75" customHeight="1" x14ac:dyDescent="0.2">
      <c r="G140" s="19"/>
      <c r="H140" s="11"/>
    </row>
    <row r="141" spans="7:8" ht="15.75" customHeight="1" x14ac:dyDescent="0.2">
      <c r="G141" s="19"/>
      <c r="H141" s="11"/>
    </row>
    <row r="142" spans="7:8" ht="15.75" customHeight="1" x14ac:dyDescent="0.2">
      <c r="G142" s="19"/>
      <c r="H142" s="11"/>
    </row>
    <row r="143" spans="7:8" ht="15.75" customHeight="1" x14ac:dyDescent="0.2">
      <c r="G143" s="19"/>
      <c r="H143" s="11"/>
    </row>
    <row r="144" spans="7:8" ht="15.75" customHeight="1" x14ac:dyDescent="0.2">
      <c r="H144"/>
    </row>
    <row r="145" spans="7:8" ht="15.75" customHeight="1" x14ac:dyDescent="0.2">
      <c r="G145" s="19"/>
      <c r="H145"/>
    </row>
    <row r="146" spans="7:8" ht="15.75" customHeight="1" x14ac:dyDescent="0.2">
      <c r="G146" s="19"/>
      <c r="H146"/>
    </row>
    <row r="147" spans="7:8" ht="15.75" customHeight="1" x14ac:dyDescent="0.2">
      <c r="G147"/>
      <c r="H147"/>
    </row>
    <row r="148" spans="7:8" ht="15.75" customHeight="1" x14ac:dyDescent="0.2">
      <c r="G148"/>
      <c r="H148"/>
    </row>
    <row r="149" spans="7:8" ht="15.75" customHeight="1" x14ac:dyDescent="0.2">
      <c r="G149"/>
      <c r="H149"/>
    </row>
    <row r="150" spans="7:8" ht="15.75" customHeight="1" x14ac:dyDescent="0.2">
      <c r="G150"/>
      <c r="H150"/>
    </row>
    <row r="151" spans="7:8" ht="15.75" customHeight="1" x14ac:dyDescent="0.2">
      <c r="G151"/>
      <c r="H151"/>
    </row>
    <row r="152" spans="7:8" ht="15.75" customHeight="1" x14ac:dyDescent="0.2">
      <c r="G152"/>
      <c r="H152"/>
    </row>
    <row r="153" spans="7:8" ht="15.75" customHeight="1" x14ac:dyDescent="0.2">
      <c r="G153"/>
      <c r="H153"/>
    </row>
    <row r="154" spans="7:8" ht="15.75" customHeight="1" x14ac:dyDescent="0.2">
      <c r="G154"/>
      <c r="H154"/>
    </row>
    <row r="155" spans="7:8" ht="15.75" customHeight="1" x14ac:dyDescent="0.2">
      <c r="H155" s="11"/>
    </row>
    <row r="156" spans="7:8" ht="15.75" customHeight="1" x14ac:dyDescent="0.2"/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/>
    <row r="161" spans="7:7" ht="15.75" customHeight="1" x14ac:dyDescent="0.2"/>
    <row r="162" spans="7:7" ht="15.75" customHeight="1" x14ac:dyDescent="0.2"/>
    <row r="163" spans="7:7" ht="15.75" customHeight="1" x14ac:dyDescent="0.2"/>
    <row r="164" spans="7:7" ht="15.75" customHeight="1" x14ac:dyDescent="0.2"/>
    <row r="165" spans="7:7" ht="15.75" customHeight="1" x14ac:dyDescent="0.2">
      <c r="G165" s="7"/>
    </row>
    <row r="166" spans="7:7" ht="15.75" customHeight="1" x14ac:dyDescent="0.2">
      <c r="G166" s="7"/>
    </row>
    <row r="167" spans="7:7" ht="15.75" customHeight="1" x14ac:dyDescent="0.2"/>
    <row r="168" spans="7:7" ht="15.75" customHeight="1" x14ac:dyDescent="0.2"/>
    <row r="169" spans="7:7" ht="15.75" customHeight="1" x14ac:dyDescent="0.2"/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3.5" customHeight="1" x14ac:dyDescent="0.2"/>
    <row r="356" ht="15.75" customHeight="1" x14ac:dyDescent="0.2"/>
    <row r="357" ht="15.75" customHeight="1" x14ac:dyDescent="0.2"/>
    <row r="358" ht="15.75" customHeight="1" x14ac:dyDescent="0.2"/>
    <row r="359" ht="15" customHeight="1" x14ac:dyDescent="0.2"/>
    <row r="360" ht="1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4.2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spans="9:9" ht="14.25" customHeight="1" x14ac:dyDescent="0.2"/>
    <row r="530" spans="9:9" ht="14.25" customHeight="1" x14ac:dyDescent="0.2"/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 t="s">
        <v>41</v>
      </c>
    </row>
    <row r="534" spans="9:9" ht="14.25" customHeight="1" x14ac:dyDescent="0.2">
      <c r="I534" s="28"/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/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/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3.5" customHeight="1" x14ac:dyDescent="0.2"/>
    <row r="554" spans="9:9" ht="14.2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/>
    <row r="559" spans="9:9" ht="14.25" customHeight="1" x14ac:dyDescent="0.2"/>
    <row r="560" spans="9:9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" customHeight="1" x14ac:dyDescent="0.2"/>
    <row r="582" ht="15.7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5" customHeight="1" x14ac:dyDescent="0.2"/>
    <row r="599" ht="14.25" customHeight="1" x14ac:dyDescent="0.2"/>
    <row r="600" ht="14.25" customHeight="1" x14ac:dyDescent="0.2"/>
    <row r="602" ht="13.5" customHeight="1" x14ac:dyDescent="0.2"/>
    <row r="605" ht="14.25" customHeight="1" x14ac:dyDescent="0.2"/>
    <row r="606" ht="13.5" customHeight="1" x14ac:dyDescent="0.2"/>
    <row r="751" spans="16384:16384" x14ac:dyDescent="0.2">
      <c r="XFD751">
        <f>SUM(I751:XFC751)</f>
        <v>0</v>
      </c>
    </row>
    <row r="752" spans="16384:16384" x14ac:dyDescent="0.2">
      <c r="XFD752">
        <f>SUM(I752:XFC752)</f>
        <v>0</v>
      </c>
    </row>
    <row r="760" spans="9:9 16376:16376" x14ac:dyDescent="0.2">
      <c r="I760"/>
    </row>
    <row r="761" spans="9:9 16376:16376" x14ac:dyDescent="0.2">
      <c r="I761"/>
    </row>
    <row r="762" spans="9:9 16376:16376" x14ac:dyDescent="0.2">
      <c r="I762"/>
    </row>
    <row r="763" spans="9:9 16376:16376" x14ac:dyDescent="0.2">
      <c r="I763"/>
    </row>
    <row r="764" spans="9:9 16376:16376" x14ac:dyDescent="0.2">
      <c r="I764"/>
    </row>
    <row r="765" spans="9:9 16376:16376" x14ac:dyDescent="0.2">
      <c r="I765"/>
    </row>
    <row r="766" spans="9:9 16376:16376" x14ac:dyDescent="0.2">
      <c r="I766"/>
    </row>
    <row r="767" spans="9:9 16376:16376" x14ac:dyDescent="0.2">
      <c r="I767"/>
    </row>
    <row r="768" spans="9:9 16376:16376" x14ac:dyDescent="0.2">
      <c r="I768"/>
      <c r="XEV768">
        <f>SUM(I768:XEU768)</f>
        <v>0</v>
      </c>
    </row>
    <row r="769" spans="9:9 16376:16384" x14ac:dyDescent="0.2">
      <c r="I769"/>
    </row>
    <row r="770" spans="9:9 16376:16384" x14ac:dyDescent="0.2">
      <c r="I770"/>
    </row>
    <row r="771" spans="9:9 16376:16384" x14ac:dyDescent="0.2">
      <c r="I771"/>
    </row>
    <row r="772" spans="9:9 16376:16384" x14ac:dyDescent="0.2">
      <c r="I772"/>
      <c r="XEV772">
        <f>SUM(I772:XEU772)</f>
        <v>0</v>
      </c>
    </row>
    <row r="773" spans="9:9 16376:16384" x14ac:dyDescent="0.2">
      <c r="I773"/>
      <c r="XEV773">
        <f>SUM(I773:XEU773)</f>
        <v>0</v>
      </c>
    </row>
    <row r="774" spans="9:9 16376:16384" x14ac:dyDescent="0.2">
      <c r="I774"/>
    </row>
    <row r="775" spans="9:9 16376:16384" x14ac:dyDescent="0.2">
      <c r="I775"/>
    </row>
    <row r="776" spans="9:9 16376:16384" x14ac:dyDescent="0.2">
      <c r="I776"/>
    </row>
    <row r="783" spans="9:9 16376:16384" x14ac:dyDescent="0.2">
      <c r="XFD783">
        <f>SUM(I783:XFC783)</f>
        <v>0</v>
      </c>
    </row>
    <row r="784" spans="9:9 16376:16384" x14ac:dyDescent="0.2">
      <c r="XFD784">
        <f>SUM(I784:XFC784)</f>
        <v>0</v>
      </c>
    </row>
    <row r="796" spans="9:9 16384:16384" x14ac:dyDescent="0.2">
      <c r="XFD796">
        <f>SUM(I796:XFC796)</f>
        <v>0</v>
      </c>
    </row>
    <row r="797" spans="9:9 16384:16384" x14ac:dyDescent="0.2">
      <c r="XFD797">
        <f>SUM(I797:XFC797)</f>
        <v>0</v>
      </c>
    </row>
    <row r="800" spans="9:9 16384:16384" x14ac:dyDescent="0.2">
      <c r="I800"/>
    </row>
    <row r="801" spans="9:9 16376:16376" x14ac:dyDescent="0.2">
      <c r="I801"/>
    </row>
    <row r="802" spans="9:9 16376:16376" x14ac:dyDescent="0.2">
      <c r="I802"/>
      <c r="XEV802">
        <f>SUM(I802:XEU802)</f>
        <v>0</v>
      </c>
    </row>
    <row r="803" spans="9:9 16376:16376" x14ac:dyDescent="0.2">
      <c r="I803"/>
    </row>
    <row r="804" spans="9:9 16376:16376" x14ac:dyDescent="0.2">
      <c r="I804"/>
    </row>
    <row r="805" spans="9:9 16376:16376" x14ac:dyDescent="0.2">
      <c r="I805"/>
    </row>
    <row r="806" spans="9:9 16376:16376" x14ac:dyDescent="0.2">
      <c r="I806"/>
    </row>
    <row r="807" spans="9:9 16376:16376" x14ac:dyDescent="0.2">
      <c r="I807"/>
    </row>
    <row r="808" spans="9:9 16376:16376" x14ac:dyDescent="0.2">
      <c r="I808"/>
    </row>
    <row r="809" spans="9:9 16376:16376" x14ac:dyDescent="0.2">
      <c r="I809"/>
    </row>
    <row r="810" spans="9:9 16376:16376" x14ac:dyDescent="0.2">
      <c r="I810"/>
    </row>
    <row r="952" spans="12:12" x14ac:dyDescent="0.2">
      <c r="L952" s="24"/>
    </row>
    <row r="968" spans="9:9" ht="15" customHeight="1" x14ac:dyDescent="0.2"/>
    <row r="969" spans="9:9" ht="15" customHeight="1" x14ac:dyDescent="0.2"/>
    <row r="970" spans="9:9" ht="15" customHeight="1" x14ac:dyDescent="0.2"/>
    <row r="971" spans="9:9" ht="15" customHeight="1" x14ac:dyDescent="0.2"/>
    <row r="972" spans="9:9" ht="15" customHeight="1" x14ac:dyDescent="0.2"/>
    <row r="973" spans="9:9" ht="15" customHeight="1" x14ac:dyDescent="0.2"/>
    <row r="974" spans="9:9" ht="15" customHeight="1" x14ac:dyDescent="0.2"/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/>
    <row r="994" spans="9:9" ht="15" customHeight="1" x14ac:dyDescent="0.2"/>
    <row r="995" spans="9:9" ht="15" customHeight="1" x14ac:dyDescent="0.2"/>
    <row r="996" spans="9:9" ht="15" customHeight="1" x14ac:dyDescent="0.2"/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/>
    <row r="1080" spans="9:9" ht="15" customHeight="1" x14ac:dyDescent="0.2"/>
    <row r="1081" spans="9:9" ht="15" customHeight="1" x14ac:dyDescent="0.2"/>
    <row r="1082" spans="9:9" ht="15" customHeight="1" x14ac:dyDescent="0.2"/>
    <row r="1083" spans="9:9" ht="15" customHeight="1" x14ac:dyDescent="0.2"/>
    <row r="1084" spans="9:9" ht="15" customHeight="1" x14ac:dyDescent="0.2"/>
    <row r="1085" spans="9:9" ht="15" customHeight="1" x14ac:dyDescent="0.2"/>
    <row r="1086" spans="9:9" ht="15" customHeight="1" x14ac:dyDescent="0.2"/>
    <row r="1087" spans="9:9" ht="15.75" customHeight="1" x14ac:dyDescent="0.2"/>
    <row r="1088" spans="9:9" ht="16.5" customHeight="1" x14ac:dyDescent="0.2"/>
    <row r="1089" spans="9:9" ht="15.75" customHeight="1" x14ac:dyDescent="0.2"/>
    <row r="1090" spans="9:9" ht="17.25" customHeight="1" x14ac:dyDescent="0.2"/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</sheetData>
  <sortState ref="A39:XFD43">
    <sortCondition ref="A39"/>
  </sortState>
  <mergeCells count="2">
    <mergeCell ref="A9:B9"/>
    <mergeCell ref="A33:B33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2020-05-29T21:37:34Z</cp:lastPrinted>
  <dcterms:created xsi:type="dcterms:W3CDTF">2003-02-04T19:04:15Z</dcterms:created>
  <dcterms:modified xsi:type="dcterms:W3CDTF">2020-06-01T13:20:05Z</dcterms:modified>
</cp:coreProperties>
</file>