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0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MISC!$A$14:$G$17</definedName>
    <definedName name="_xlnm.Print_Area" localSheetId="3">Commercial!$A$1:$I$37</definedName>
  </definedNames>
  <calcPr calcId="162913"/>
</workbook>
</file>

<file path=xl/calcChain.xml><?xml version="1.0" encoding="utf-8"?>
<calcChain xmlns="http://schemas.openxmlformats.org/spreadsheetml/2006/main">
  <c r="D30" i="6" l="1"/>
  <c r="D29" i="6"/>
  <c r="D28" i="6"/>
  <c r="D26" i="6"/>
  <c r="D25" i="6"/>
  <c r="D21" i="6"/>
  <c r="D20" i="6"/>
  <c r="B31" i="6"/>
  <c r="B30" i="6"/>
  <c r="B29" i="6"/>
  <c r="B28" i="6"/>
  <c r="B27" i="6"/>
  <c r="B26" i="6"/>
  <c r="B25" i="6"/>
  <c r="B21" i="6"/>
  <c r="B20" i="6"/>
  <c r="XFD9" i="5" l="1"/>
  <c r="XFD10" i="5"/>
  <c r="XFD11" i="5"/>
  <c r="XFD12" i="5"/>
  <c r="XFD13" i="5"/>
  <c r="C24" i="6" l="1"/>
  <c r="C23" i="6"/>
  <c r="C22" i="6"/>
  <c r="C32" i="6" l="1"/>
  <c r="D24" i="6" l="1"/>
  <c r="B24" i="6"/>
  <c r="H37" i="2" l="1"/>
  <c r="L183" i="1" l="1"/>
  <c r="K183" i="1"/>
  <c r="J183" i="1"/>
  <c r="I183" i="1"/>
  <c r="L84" i="1" l="1"/>
  <c r="K84" i="1"/>
  <c r="J84" i="1"/>
  <c r="I37" i="2" l="1"/>
  <c r="G37" i="2"/>
  <c r="F37" i="2"/>
  <c r="I32" i="6" l="1"/>
  <c r="D16" i="6" l="1"/>
  <c r="F20" i="5"/>
  <c r="B22" i="6" l="1"/>
  <c r="B23" i="6"/>
  <c r="D23" i="6" l="1"/>
  <c r="D31" i="6" l="1"/>
  <c r="D27" i="6"/>
  <c r="D22" i="6"/>
  <c r="H32" i="6" l="1"/>
  <c r="H16" i="6"/>
  <c r="C16" i="6" l="1"/>
  <c r="B32" i="6" l="1"/>
  <c r="F6" i="5" l="1"/>
  <c r="H6" i="5" l="1"/>
  <c r="I84" i="1" l="1"/>
  <c r="L100" i="1" l="1"/>
  <c r="K100" i="1"/>
  <c r="J100" i="1"/>
  <c r="I100" i="1"/>
  <c r="I95" i="1" l="1"/>
  <c r="J95" i="1"/>
  <c r="K95" i="1"/>
  <c r="L95" i="1"/>
  <c r="L89" i="1" l="1"/>
  <c r="K89" i="1" l="1"/>
  <c r="J89" i="1"/>
  <c r="I89" i="1"/>
  <c r="L105" i="1" l="1"/>
  <c r="K105" i="1"/>
  <c r="J105" i="1"/>
  <c r="I105" i="1"/>
  <c r="J90" i="1" l="1"/>
  <c r="I90" i="1" l="1"/>
  <c r="K90" i="1"/>
  <c r="G16" i="6" l="1"/>
  <c r="F14" i="5" l="1"/>
  <c r="F15" i="2" l="1"/>
  <c r="G15" i="2"/>
  <c r="H15" i="2"/>
  <c r="I15" i="2"/>
  <c r="G32" i="6" l="1"/>
  <c r="I16" i="6"/>
  <c r="F57" i="5" l="1"/>
  <c r="XEV738" i="5" l="1"/>
  <c r="XFD722" i="5"/>
  <c r="XFD767" i="5"/>
  <c r="XFD753" i="5"/>
  <c r="XFD754" i="5" l="1"/>
  <c r="XFD721" i="5"/>
  <c r="XEV742" i="5"/>
  <c r="XEV743" i="5"/>
  <c r="XFD766" i="5"/>
  <c r="XEV772" i="5"/>
  <c r="D32" i="6" l="1"/>
  <c r="J5" i="3" l="1"/>
  <c r="H5" i="3" l="1"/>
  <c r="I5" i="3"/>
  <c r="L90" i="1"/>
  <c r="B16" i="6"/>
</calcChain>
</file>

<file path=xl/sharedStrings.xml><?xml version="1.0" encoding="utf-8"?>
<sst xmlns="http://schemas.openxmlformats.org/spreadsheetml/2006/main" count="1182" uniqueCount="754">
  <si>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</si>
  <si>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</si>
  <si>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</si>
  <si>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</si>
  <si>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</si>
  <si>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</si>
  <si>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</si>
  <si>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</si>
  <si>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</si>
  <si>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</si>
  <si>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</si>
  <si>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</si>
  <si>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</si>
  <si>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</si>
  <si>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</si>
  <si>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</si>
  <si>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</si>
  <si>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</si>
  <si>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</si>
  <si>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</si>
  <si>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</si>
  <si>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</si>
  <si>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</si>
  <si>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</si>
  <si>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</si>
  <si>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</si>
  <si>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</si>
  <si>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</si>
  <si>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</si>
  <si>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</si>
  <si>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</si>
  <si>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</si>
  <si>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</si>
  <si>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</si>
  <si>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</si>
  <si>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</si>
  <si>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</si>
  <si>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</si>
  <si>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</si>
  <si>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</si>
  <si>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</si>
  <si>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</si>
  <si>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</si>
  <si>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</si>
  <si>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</si>
  <si>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</si>
  <si>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</si>
  <si>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</si>
  <si>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</si>
  <si>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</si>
  <si>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</si>
  <si>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</si>
  <si>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</si>
  <si>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</si>
  <si>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NOVEMBER 2019</t>
  </si>
  <si>
    <t>JANUARY - NOVEMBER 2019</t>
  </si>
  <si>
    <t>NOVEMBER 2020</t>
  </si>
  <si>
    <t>JANUARY - NOVEMBER 2020</t>
  </si>
  <si>
    <t>20-4271</t>
  </si>
  <si>
    <t>3007 Alpha Ct</t>
  </si>
  <si>
    <t>Austins Colony</t>
  </si>
  <si>
    <t>Ridgewood Custom Homes</t>
  </si>
  <si>
    <t>20-4309</t>
  </si>
  <si>
    <t>3001 Blackfoot Ct</t>
  </si>
  <si>
    <t>Reece Homes</t>
  </si>
  <si>
    <t>20-4101</t>
  </si>
  <si>
    <t>5106 Miramont Cr</t>
  </si>
  <si>
    <t>Miramont</t>
  </si>
  <si>
    <t>RNL Homebuilders LLC</t>
  </si>
  <si>
    <t>20-2107</t>
  </si>
  <si>
    <t>2411 Northside Dr</t>
  </si>
  <si>
    <t>Wallace</t>
  </si>
  <si>
    <t>Ortiz Remodeling</t>
  </si>
  <si>
    <t>20-4117</t>
  </si>
  <si>
    <t>1701 W Virginia St</t>
  </si>
  <si>
    <t>Starlight</t>
  </si>
  <si>
    <t>Hancock Custom Homes LLC</t>
  </si>
  <si>
    <t>20-4129</t>
  </si>
  <si>
    <t>1303 Military Dr</t>
  </si>
  <si>
    <t>Bryans 1st</t>
  </si>
  <si>
    <t>14,16</t>
  </si>
  <si>
    <t>20-4321</t>
  </si>
  <si>
    <t>3413 Utah Ct</t>
  </si>
  <si>
    <t>Rudder Pointe</t>
  </si>
  <si>
    <t>Avonley Homes</t>
  </si>
  <si>
    <t>20-4311</t>
  </si>
  <si>
    <t>3412 Omaha Ct</t>
  </si>
  <si>
    <t>20-4331</t>
  </si>
  <si>
    <t>1964 Thorndyke Ln</t>
  </si>
  <si>
    <t>Pleasant Hill</t>
  </si>
  <si>
    <t>DR Horton Homes</t>
  </si>
  <si>
    <t>20-4333</t>
  </si>
  <si>
    <t>1966 Thorndyke Ln</t>
  </si>
  <si>
    <t>20-4280</t>
  </si>
  <si>
    <t>1962 Thorndyke Ln</t>
  </si>
  <si>
    <t>20-4281</t>
  </si>
  <si>
    <t>1958 Thorndyke Ln</t>
  </si>
  <si>
    <t>20-4306</t>
  </si>
  <si>
    <t>1952 Cartwright St</t>
  </si>
  <si>
    <t>20-4326</t>
  </si>
  <si>
    <t>1965 Cartwright St</t>
  </si>
  <si>
    <t>20-4328</t>
  </si>
  <si>
    <t>1972 Thorndyke Ln</t>
  </si>
  <si>
    <t>20-4327</t>
  </si>
  <si>
    <t>1959 Cartwright St</t>
  </si>
  <si>
    <t>20-4329</t>
  </si>
  <si>
    <t>1963 Cartwright St</t>
  </si>
  <si>
    <t>20-4330</t>
  </si>
  <si>
    <t>1967 Cartwright St</t>
  </si>
  <si>
    <t>20-4307</t>
  </si>
  <si>
    <t>2027 Brisbane Way</t>
  </si>
  <si>
    <t>Omega Builders - Temple</t>
  </si>
  <si>
    <t>20-4270</t>
  </si>
  <si>
    <t>2810 Skycap St</t>
  </si>
  <si>
    <t>Porters Meadow</t>
  </si>
  <si>
    <t>2,3</t>
  </si>
  <si>
    <t>Stylecraft Builders</t>
  </si>
  <si>
    <t>20-4269</t>
  </si>
  <si>
    <t>2098 Viva Rd</t>
  </si>
  <si>
    <t>Edgewater</t>
  </si>
  <si>
    <t>20-4297</t>
  </si>
  <si>
    <t>2010 Viva Rd</t>
  </si>
  <si>
    <t>20-4177</t>
  </si>
  <si>
    <t>3609 River Birch Cr</t>
  </si>
  <si>
    <t>Traditions</t>
  </si>
  <si>
    <t>Murphy Signature Homes</t>
  </si>
  <si>
    <t>20-4218</t>
  </si>
  <si>
    <t>1000 Granite Ct</t>
  </si>
  <si>
    <t>Stone Falls</t>
  </si>
  <si>
    <t>A</t>
  </si>
  <si>
    <t>New Phase Construction</t>
  </si>
  <si>
    <t>20-4219</t>
  </si>
  <si>
    <t>1005 Granite Ct</t>
  </si>
  <si>
    <t>B</t>
  </si>
  <si>
    <t>20-4217</t>
  </si>
  <si>
    <t>425 Marble Falls Dr</t>
  </si>
  <si>
    <t>20-4242</t>
  </si>
  <si>
    <t>4313 Birchcrest Ln</t>
  </si>
  <si>
    <t>Copperfield</t>
  </si>
  <si>
    <t>Texas Green Energy</t>
  </si>
  <si>
    <t>Solar panels</t>
  </si>
  <si>
    <t>John Delaney</t>
  </si>
  <si>
    <t>20-4322</t>
  </si>
  <si>
    <t>4404 Old Hearne Rd</t>
  </si>
  <si>
    <t>North Haven</t>
  </si>
  <si>
    <t>Marc Jones Construction</t>
  </si>
  <si>
    <t>Harry Billings</t>
  </si>
  <si>
    <t>20-4283</t>
  </si>
  <si>
    <t>3025 Hickory Ridge Cr</t>
  </si>
  <si>
    <t>Texas Elite Generators</t>
  </si>
  <si>
    <t>Generator</t>
  </si>
  <si>
    <t>Bill Carter</t>
  </si>
  <si>
    <t>20-3811</t>
  </si>
  <si>
    <t>2928 Sandy Point Rd</t>
  </si>
  <si>
    <t>Nexius Solutions</t>
  </si>
  <si>
    <t>Cell tower</t>
  </si>
  <si>
    <t>SBA</t>
  </si>
  <si>
    <t>20-4342</t>
  </si>
  <si>
    <t>502 W 26th St</t>
  </si>
  <si>
    <t>Bryan Original Townsite</t>
  </si>
  <si>
    <t>United Roofing Y Sheetmetal</t>
  </si>
  <si>
    <t>Roof</t>
  </si>
  <si>
    <t>Hospice Brazos Valley</t>
  </si>
  <si>
    <t>20-4233</t>
  </si>
  <si>
    <t>305 W 27th St</t>
  </si>
  <si>
    <t>Doris Guentner LLC</t>
  </si>
  <si>
    <t>Build-out</t>
  </si>
  <si>
    <t>Catherine Buckner</t>
  </si>
  <si>
    <t>20-3833</t>
  </si>
  <si>
    <t>2000 Shiloh Ave</t>
  </si>
  <si>
    <t>Stephen F Austin</t>
  </si>
  <si>
    <t>Aggieland Contracting</t>
  </si>
  <si>
    <t>Remodel</t>
  </si>
  <si>
    <t>Sanderson Farms Inc</t>
  </si>
  <si>
    <t>20-4166</t>
  </si>
  <si>
    <t>2800 Old Hearne Rd #35</t>
  </si>
  <si>
    <t>Affordable Mobile Homes</t>
  </si>
  <si>
    <t>20-4235</t>
  </si>
  <si>
    <t>3044 Embers Lp</t>
  </si>
  <si>
    <t>Harmony Pools</t>
  </si>
  <si>
    <t>20-4332</t>
  </si>
  <si>
    <t>301 W 30th St</t>
  </si>
  <si>
    <t>Guadalupe Arrendondo</t>
  </si>
  <si>
    <t>20-1554</t>
  </si>
  <si>
    <t>3006 Nobel Ct</t>
  </si>
  <si>
    <t>Prince Irrigation</t>
  </si>
  <si>
    <t>20-3119</t>
  </si>
  <si>
    <t>3436 Omaha Ct</t>
  </si>
  <si>
    <t>20-1709</t>
  </si>
  <si>
    <t>3349 Stonington Way</t>
  </si>
  <si>
    <t>20-2688</t>
  </si>
  <si>
    <t>3400 Oamah Ct</t>
  </si>
  <si>
    <t>20-2687</t>
  </si>
  <si>
    <t>3404 Omaha Ct</t>
  </si>
  <si>
    <t>20-2858</t>
  </si>
  <si>
    <t>2003 Brisbane Way</t>
  </si>
  <si>
    <t>20-2944</t>
  </si>
  <si>
    <t>2030 Theresa Dr</t>
  </si>
  <si>
    <t>20-2511</t>
  </si>
  <si>
    <t>3710 McKenzie St</t>
  </si>
  <si>
    <t>3712 McKenzie St</t>
  </si>
  <si>
    <t>20-2697</t>
  </si>
  <si>
    <t>3401 Utah Ct</t>
  </si>
  <si>
    <t>20-2734</t>
  </si>
  <si>
    <t>2033 Kathryn Dr</t>
  </si>
  <si>
    <t>20-2509</t>
  </si>
  <si>
    <t>20-2230</t>
  </si>
  <si>
    <t>1911 Cambria Dr</t>
  </si>
  <si>
    <t>20-2681</t>
  </si>
  <si>
    <t>3153 Normandy Way</t>
  </si>
  <si>
    <t>20-0142</t>
  </si>
  <si>
    <t>4694 S Stonecrest Ct</t>
  </si>
  <si>
    <t>Groundworks</t>
  </si>
  <si>
    <t>20-2690</t>
  </si>
  <si>
    <t>3157 Normandy Way</t>
  </si>
  <si>
    <t>20-1469</t>
  </si>
  <si>
    <t>3100 Peterson Way</t>
  </si>
  <si>
    <t>Dewitt Construction Services</t>
  </si>
  <si>
    <t>20-2823</t>
  </si>
  <si>
    <t>4206 Harding Ct</t>
  </si>
  <si>
    <t>Hart Lawn Care &amp; Irr</t>
  </si>
  <si>
    <t>20-2335</t>
  </si>
  <si>
    <t>3401 Omaha Ct</t>
  </si>
  <si>
    <t>20-4399</t>
  </si>
  <si>
    <t>3413 Mahogany Dr</t>
  </si>
  <si>
    <t>20-1743</t>
  </si>
  <si>
    <t>3060 Peterson Cr</t>
  </si>
  <si>
    <t>20-2692</t>
  </si>
  <si>
    <t>3185 Normandy Way</t>
  </si>
  <si>
    <t>20-2424</t>
  </si>
  <si>
    <t>3408 Oamah Ct</t>
  </si>
  <si>
    <t>20-4250</t>
  </si>
  <si>
    <t>4212 Harding Ct</t>
  </si>
  <si>
    <t>Americas Choice Roofing</t>
  </si>
  <si>
    <t>20-4324</t>
  </si>
  <si>
    <t>307 Emmett St</t>
  </si>
  <si>
    <t>Nall Hill</t>
  </si>
  <si>
    <t>Schulte Roofing</t>
  </si>
  <si>
    <t>20-4340</t>
  </si>
  <si>
    <t>3808 Stillmeadow Dr</t>
  </si>
  <si>
    <t>Enchanted Meadows</t>
  </si>
  <si>
    <t>20-4334</t>
  </si>
  <si>
    <t>2807 Water Locust Dr</t>
  </si>
  <si>
    <t>Allen Forest</t>
  </si>
  <si>
    <t>Heritage Construction</t>
  </si>
  <si>
    <t>20-4370</t>
  </si>
  <si>
    <t>1401 E 29th St</t>
  </si>
  <si>
    <t>Hoppess</t>
  </si>
  <si>
    <t>DNA Construction</t>
  </si>
  <si>
    <t>20-4390</t>
  </si>
  <si>
    <t>2549 Allen Ridge Dr</t>
  </si>
  <si>
    <t>Allen Ridge</t>
  </si>
  <si>
    <t>Jose Campos</t>
  </si>
  <si>
    <t>20-4389</t>
  </si>
  <si>
    <t>1520 Henry St</t>
  </si>
  <si>
    <t>Rohde</t>
  </si>
  <si>
    <t>Stearns Construction</t>
  </si>
  <si>
    <t>20-4407</t>
  </si>
  <si>
    <t>601 E 32nd St</t>
  </si>
  <si>
    <t>Phillips</t>
  </si>
  <si>
    <t>United Roofing &amp; Sheetmetal</t>
  </si>
  <si>
    <t>20-4406</t>
  </si>
  <si>
    <t>1509 Barak Ln</t>
  </si>
  <si>
    <t>Danny Hitchcock</t>
  </si>
  <si>
    <t>20-4405</t>
  </si>
  <si>
    <t>3600 Owen St</t>
  </si>
  <si>
    <t>Texas Innovation Roofing</t>
  </si>
  <si>
    <t>20-4396</t>
  </si>
  <si>
    <t>104 N Randolph Ave</t>
  </si>
  <si>
    <t>Jo Jensen</t>
  </si>
  <si>
    <t>20-4397</t>
  </si>
  <si>
    <t>5801 Knightsbridge Ln</t>
  </si>
  <si>
    <t>20-4392</t>
  </si>
  <si>
    <t>1004 Chinaberry Dr</t>
  </si>
  <si>
    <t>BCS Roofing</t>
  </si>
  <si>
    <t>20-4402</t>
  </si>
  <si>
    <t>2317 Kent St</t>
  </si>
  <si>
    <t>Windover</t>
  </si>
  <si>
    <t>Lone Star Roof Systems</t>
  </si>
  <si>
    <t>20-4417</t>
  </si>
  <si>
    <t>4000 Stafford Point</t>
  </si>
  <si>
    <t>Quick Roofing LLC</t>
  </si>
  <si>
    <t>20-4422</t>
  </si>
  <si>
    <t>2728 Camelot Dr</t>
  </si>
  <si>
    <t>Briarcrest Park</t>
  </si>
  <si>
    <t>On Top Roofing</t>
  </si>
  <si>
    <t>20-4420</t>
  </si>
  <si>
    <t>2802 Camelot Dr</t>
  </si>
  <si>
    <t>Briarcreek Forest</t>
  </si>
  <si>
    <t>20-4421</t>
  </si>
  <si>
    <t>2707 Rustling Oaks Dr</t>
  </si>
  <si>
    <t>Memorial Forest</t>
  </si>
  <si>
    <t>20-4435</t>
  </si>
  <si>
    <t>2213 Lobo Dr</t>
  </si>
  <si>
    <t>La Brisa</t>
  </si>
  <si>
    <t>20-4448</t>
  </si>
  <si>
    <t>511 Southern Ave</t>
  </si>
  <si>
    <t>Woodland Heights</t>
  </si>
  <si>
    <t>20-4206</t>
  </si>
  <si>
    <t>802 E 26th St</t>
  </si>
  <si>
    <t>Travis Park</t>
  </si>
  <si>
    <t>Froilan Velazquez</t>
  </si>
  <si>
    <t>20-4441</t>
  </si>
  <si>
    <t>1500 Oakview St</t>
  </si>
  <si>
    <t>H Bond Construction</t>
  </si>
  <si>
    <t>20-4423</t>
  </si>
  <si>
    <t>3812 Stillmeadow Dr</t>
  </si>
  <si>
    <t>20-4366</t>
  </si>
  <si>
    <t>3406 Leon St</t>
  </si>
  <si>
    <t>Villa West</t>
  </si>
  <si>
    <t>Monkey Business Management</t>
  </si>
  <si>
    <t>20-4453</t>
  </si>
  <si>
    <t>1319 Garden Ln</t>
  </si>
  <si>
    <t>North Manor</t>
  </si>
  <si>
    <t>Quin Linford</t>
  </si>
  <si>
    <t>20-4459</t>
  </si>
  <si>
    <t>2910 Missouri Ave</t>
  </si>
  <si>
    <t>Lynndale Acres</t>
  </si>
  <si>
    <t>20-4483</t>
  </si>
  <si>
    <t>2000 Quail Hollow Dr</t>
  </si>
  <si>
    <t>Briarcrest Estates</t>
  </si>
  <si>
    <t>Lucas Construction</t>
  </si>
  <si>
    <t>20-1717</t>
  </si>
  <si>
    <t>606 W 23rd St</t>
  </si>
  <si>
    <t>Armando Quintero</t>
  </si>
  <si>
    <t>20-4431</t>
  </si>
  <si>
    <t>4809 Native Tree Ln</t>
  </si>
  <si>
    <t>Yaupon Trails</t>
  </si>
  <si>
    <t>20-4377</t>
  </si>
  <si>
    <t>1482 Kingsgate Dr</t>
  </si>
  <si>
    <t>20-4432</t>
  </si>
  <si>
    <t>2028 Kathryn Dr</t>
  </si>
  <si>
    <t>20-4401</t>
  </si>
  <si>
    <t>603 Cache Cv #A</t>
  </si>
  <si>
    <t>Cache Cove</t>
  </si>
  <si>
    <t>Rio Blanco Roofing</t>
  </si>
  <si>
    <t>20-4400</t>
  </si>
  <si>
    <t>1514 Henry St</t>
  </si>
  <si>
    <t>20-4491</t>
  </si>
  <si>
    <t>1117 Terrace Dr</t>
  </si>
  <si>
    <t>Woodson Terrace</t>
  </si>
  <si>
    <t>20-4503</t>
  </si>
  <si>
    <t>1606 Winfield Ct</t>
  </si>
  <si>
    <t>Wood Forest</t>
  </si>
  <si>
    <t>20-4496</t>
  </si>
  <si>
    <t>414 Emmett St</t>
  </si>
  <si>
    <t>20-4512</t>
  </si>
  <si>
    <t>Stovall</t>
  </si>
  <si>
    <t>20-4356</t>
  </si>
  <si>
    <t>2020 Kathryn Dr</t>
  </si>
  <si>
    <t>1521 Mervin's Run</t>
  </si>
  <si>
    <t>Danny Robertson</t>
  </si>
  <si>
    <t>20-4308</t>
  </si>
  <si>
    <t>2605 Arbor Dr</t>
  </si>
  <si>
    <t>Good Company Construction</t>
  </si>
  <si>
    <t>20-4525</t>
  </si>
  <si>
    <t>310 Fairway Dr</t>
  </si>
  <si>
    <t>Country Club Estates</t>
  </si>
  <si>
    <t>Rocstout LLC</t>
  </si>
  <si>
    <t>20-4526</t>
  </si>
  <si>
    <t>3607 Old Oaks Dr</t>
  </si>
  <si>
    <t>The Oaks</t>
  </si>
  <si>
    <t>20-4528</t>
  </si>
  <si>
    <t>4207 Oaklawn St</t>
  </si>
  <si>
    <t>Highland Park</t>
  </si>
  <si>
    <t>20-4536</t>
  </si>
  <si>
    <t>3000 Stevens Dr</t>
  </si>
  <si>
    <t>Woodville Acres</t>
  </si>
  <si>
    <t>Charles Veal</t>
  </si>
  <si>
    <t>20-2963</t>
  </si>
  <si>
    <t>507 Palasota Dr #205</t>
  </si>
  <si>
    <t>Village on the Creek</t>
  </si>
  <si>
    <t>Julio Garcia</t>
  </si>
  <si>
    <t>20-4436</t>
  </si>
  <si>
    <t>1316 E WJB Pkwy</t>
  </si>
  <si>
    <t>Elizazbeth Alvarado</t>
  </si>
  <si>
    <t>20-4547</t>
  </si>
  <si>
    <t>615 E 32nd St</t>
  </si>
  <si>
    <t>20-3414</t>
  </si>
  <si>
    <t>25619 Waterwood Ln</t>
  </si>
  <si>
    <t>Creekwood Estates</t>
  </si>
  <si>
    <t>Jose Ortiz</t>
  </si>
  <si>
    <t>20-4409</t>
  </si>
  <si>
    <t>403 Tatum St</t>
  </si>
  <si>
    <t>Fannin</t>
  </si>
  <si>
    <t>Angel Gallegos</t>
  </si>
  <si>
    <t>20-4500</t>
  </si>
  <si>
    <t>1203 Esther Blvd</t>
  </si>
  <si>
    <t>Circke KJ Builders</t>
  </si>
  <si>
    <t>20-4488</t>
  </si>
  <si>
    <t>3602 Meadow Oaks Ln</t>
  </si>
  <si>
    <t>Garcia Roofing</t>
  </si>
  <si>
    <t>20-4495</t>
  </si>
  <si>
    <t>2404 N Texas Ave</t>
  </si>
  <si>
    <t>All Services Irrigation</t>
  </si>
  <si>
    <t>20-1576</t>
  </si>
  <si>
    <t>5117 Maroon Creek Dr</t>
  </si>
  <si>
    <t>20-3277</t>
  </si>
  <si>
    <t>3229 Arundala Way</t>
  </si>
  <si>
    <t>20-3094</t>
  </si>
  <si>
    <t>2028 Theresa Dr</t>
  </si>
  <si>
    <t>20-4454</t>
  </si>
  <si>
    <t>1615 Barak Ln</t>
  </si>
  <si>
    <t>Creekside Professional Park</t>
  </si>
  <si>
    <t>Keys &amp; Walsh Construction</t>
  </si>
  <si>
    <t>20-4255</t>
  </si>
  <si>
    <t>2929 Stevens Dr #113</t>
  </si>
  <si>
    <t>Brazos Home Center LLC</t>
  </si>
  <si>
    <t>20-4463</t>
  </si>
  <si>
    <t>800 E Villa Maria Rd</t>
  </si>
  <si>
    <t>Villa Maria Road</t>
  </si>
  <si>
    <t>Image Solutions</t>
  </si>
  <si>
    <t>Reface</t>
  </si>
  <si>
    <t>20-4464</t>
  </si>
  <si>
    <t>Banner</t>
  </si>
  <si>
    <t>20-4461</t>
  </si>
  <si>
    <t>Wall illuminated</t>
  </si>
  <si>
    <t>20-4462</t>
  </si>
  <si>
    <t xml:space="preserve">Wall   </t>
  </si>
  <si>
    <t>20-4428</t>
  </si>
  <si>
    <t>201 Silkwood Dr</t>
  </si>
  <si>
    <t>Shadowwood</t>
  </si>
  <si>
    <t>Oscar Colocho</t>
  </si>
  <si>
    <t>20-4323</t>
  </si>
  <si>
    <t>2014 Markley Dr</t>
  </si>
  <si>
    <t>20-4268</t>
  </si>
  <si>
    <t>2708 W SH 21 A</t>
  </si>
  <si>
    <t>Circle KJ Builders</t>
  </si>
  <si>
    <t>Shed and awning</t>
  </si>
  <si>
    <t>Lovett Holdings LLC</t>
  </si>
  <si>
    <t>20-4442</t>
  </si>
  <si>
    <t>2708 W SH 21 B</t>
  </si>
  <si>
    <t>Open front storage bldg</t>
  </si>
  <si>
    <t>20-0898</t>
  </si>
  <si>
    <t>Creekside Professional Pk</t>
  </si>
  <si>
    <t>Interior remodel</t>
  </si>
  <si>
    <t>Health Point</t>
  </si>
  <si>
    <t>20-3350</t>
  </si>
  <si>
    <t>3030 S Texas Ave</t>
  </si>
  <si>
    <t>Midway Place</t>
  </si>
  <si>
    <t>Dixon Builders</t>
  </si>
  <si>
    <t>Car wash</t>
  </si>
  <si>
    <t>Drews Car Wash #4</t>
  </si>
  <si>
    <t>20-3993</t>
  </si>
  <si>
    <t>Max Foote Construction</t>
  </si>
  <si>
    <t>Water treatment upgrade</t>
  </si>
  <si>
    <t>20-4120</t>
  </si>
  <si>
    <t>4011-4017 S Texas Ave</t>
  </si>
  <si>
    <t>Garden Acres</t>
  </si>
  <si>
    <t>2-D Homes</t>
  </si>
  <si>
    <t>Exterior repair</t>
  </si>
  <si>
    <t>Texas Edge LLC</t>
  </si>
  <si>
    <t>20-4502</t>
  </si>
  <si>
    <t>212 N Man St</t>
  </si>
  <si>
    <t>CR Systems Inc</t>
  </si>
  <si>
    <t>Donald Lamar</t>
  </si>
  <si>
    <t>20-3348</t>
  </si>
  <si>
    <t>2400 N Harvey Mitchell Pkwy</t>
  </si>
  <si>
    <t>Bryan Industrial Park</t>
  </si>
  <si>
    <t>Kajima Building Design Group</t>
  </si>
  <si>
    <t>Utility upgrade</t>
  </si>
  <si>
    <t>Toyo Ink America LLC</t>
  </si>
  <si>
    <t>20-3339</t>
  </si>
  <si>
    <t>Add production line</t>
  </si>
  <si>
    <t>Ambit Homes</t>
  </si>
  <si>
    <t>20-4470</t>
  </si>
  <si>
    <t>4706 Via Verde Way</t>
  </si>
  <si>
    <t xml:space="preserve">Alamosa Springs </t>
  </si>
  <si>
    <t xml:space="preserve">Legend Classic Homes </t>
  </si>
  <si>
    <t>20-4477</t>
  </si>
  <si>
    <t xml:space="preserve">4710 Via Verde Way </t>
  </si>
  <si>
    <t>20-4558</t>
  </si>
  <si>
    <t>5762 Paseo PL</t>
  </si>
  <si>
    <t>20-4559</t>
  </si>
  <si>
    <t>5768 Paseo Pl</t>
  </si>
  <si>
    <t>20-4481</t>
  </si>
  <si>
    <t>4708 Via Verde Way</t>
  </si>
  <si>
    <t>20-4471</t>
  </si>
  <si>
    <t>975 Marquis Dr</t>
  </si>
  <si>
    <t xml:space="preserve">Follett </t>
  </si>
  <si>
    <t>20-4473</t>
  </si>
  <si>
    <t>973 Marquis Dr</t>
  </si>
  <si>
    <t>20-4474</t>
  </si>
  <si>
    <t>971 Marquis Dr</t>
  </si>
  <si>
    <t>20-4475</t>
  </si>
  <si>
    <t>969 Marquis Dr</t>
  </si>
  <si>
    <t xml:space="preserve">Follet </t>
  </si>
  <si>
    <t>20-4476</t>
  </si>
  <si>
    <t>967 Marquis Dr</t>
  </si>
  <si>
    <t>20-4467</t>
  </si>
  <si>
    <t>4702 Via Verde Way</t>
  </si>
  <si>
    <t>20-4316</t>
  </si>
  <si>
    <t>710 W WJB Pkwy</t>
  </si>
  <si>
    <t>R &amp; R General Construction</t>
  </si>
  <si>
    <t>Finish Out</t>
  </si>
  <si>
    <t>Irma Arellano</t>
  </si>
  <si>
    <t>20-4586</t>
  </si>
  <si>
    <t>1221 E WJB Pkwy</t>
  </si>
  <si>
    <t>Ettle #2</t>
  </si>
  <si>
    <t>M &amp; H Construction</t>
  </si>
  <si>
    <t>20-4587</t>
  </si>
  <si>
    <t>2706 Apple Creek Cr</t>
  </si>
  <si>
    <t>Briarcrest Estates #1</t>
  </si>
  <si>
    <t>20-4546</t>
  </si>
  <si>
    <t>4102 Settler's Way</t>
  </si>
  <si>
    <t xml:space="preserve">Rebath Of Central Texas </t>
  </si>
  <si>
    <t>20-4468</t>
  </si>
  <si>
    <t>4704 Via Verde Way</t>
  </si>
  <si>
    <t>20-4413</t>
  </si>
  <si>
    <t>3205 Rose Hill Ln</t>
  </si>
  <si>
    <t>20-2485</t>
  </si>
  <si>
    <t>1938 Cambria Dr</t>
  </si>
  <si>
    <t>20-3299</t>
  </si>
  <si>
    <t>3420 Omaha Ct</t>
  </si>
  <si>
    <t>20-4568</t>
  </si>
  <si>
    <t>1733 Briarcrest Dr</t>
  </si>
  <si>
    <t xml:space="preserve">New Image Roofing </t>
  </si>
  <si>
    <t>Twin City Properties</t>
  </si>
  <si>
    <t>20-4569</t>
  </si>
  <si>
    <t>1737 Briarcrest Dr</t>
  </si>
  <si>
    <t>Briarcrest Commercial</t>
  </si>
  <si>
    <t>20-4480</t>
  </si>
  <si>
    <t>2602 Tabor Rd</t>
  </si>
  <si>
    <t xml:space="preserve">SFA </t>
  </si>
  <si>
    <t>Lelands Metal Building</t>
  </si>
  <si>
    <t>20-4579</t>
  </si>
  <si>
    <t>2107 Wilkes St</t>
  </si>
  <si>
    <t>20-4456</t>
  </si>
  <si>
    <t xml:space="preserve">3228 Pinyon Creek </t>
  </si>
  <si>
    <t>Swimming Pool Solutions</t>
  </si>
  <si>
    <t>20-4215</t>
  </si>
  <si>
    <t xml:space="preserve">4105 Milton St </t>
  </si>
  <si>
    <t xml:space="preserve">Wallace </t>
  </si>
  <si>
    <t xml:space="preserve">Trisha Hale </t>
  </si>
  <si>
    <t>20-4591</t>
  </si>
  <si>
    <t>1401 Fannin St</t>
  </si>
  <si>
    <t>Efrain Castillo</t>
  </si>
  <si>
    <t>20-4374</t>
  </si>
  <si>
    <t>1905 Cambria Dr</t>
  </si>
  <si>
    <t xml:space="preserve">Boulder Creek </t>
  </si>
  <si>
    <t xml:space="preserve">Ranger Home Builders </t>
  </si>
  <si>
    <t>20-4457</t>
  </si>
  <si>
    <t xml:space="preserve">1912 Cambria Dr </t>
  </si>
  <si>
    <t>20-4458</t>
  </si>
  <si>
    <t>1921 Cambria Dr</t>
  </si>
  <si>
    <t>20-4382</t>
  </si>
  <si>
    <t>3173 Normandy Way</t>
  </si>
  <si>
    <t>20-4449</t>
  </si>
  <si>
    <t>3169 Normandy Way</t>
  </si>
  <si>
    <t>20-3564</t>
  </si>
  <si>
    <t>3441 Utah Ct</t>
  </si>
  <si>
    <t>20-4514</t>
  </si>
  <si>
    <t>1108 E 30th St</t>
  </si>
  <si>
    <t>Craig &amp; Christina Colby</t>
  </si>
  <si>
    <t>20-4368</t>
  </si>
  <si>
    <t>1945 Cartwright St</t>
  </si>
  <si>
    <t>20-4364</t>
  </si>
  <si>
    <t xml:space="preserve">1960 Cartwright St </t>
  </si>
  <si>
    <t>20-4376</t>
  </si>
  <si>
    <t>1953 Cartwright St</t>
  </si>
  <si>
    <t>20-4373</t>
  </si>
  <si>
    <t>1948 Cartwright St</t>
  </si>
  <si>
    <t>20-4372</t>
  </si>
  <si>
    <t>1954 Cartwright St</t>
  </si>
  <si>
    <t>20-4371</t>
  </si>
  <si>
    <t>1956 Cartwright St</t>
  </si>
  <si>
    <t>20-4369</t>
  </si>
  <si>
    <t>1947 Cartwright St</t>
  </si>
  <si>
    <t>20-4367</t>
  </si>
  <si>
    <t>1950 Cartwright St</t>
  </si>
  <si>
    <t>20-4365</t>
  </si>
  <si>
    <t>1962 Cartwright St</t>
  </si>
  <si>
    <t>20-4362</t>
  </si>
  <si>
    <t>1951 Cartwright St</t>
  </si>
  <si>
    <t>20-4360</t>
  </si>
  <si>
    <t>1958 Cartwright St</t>
  </si>
  <si>
    <t>20-4361</t>
  </si>
  <si>
    <t>1964 Cartwright St</t>
  </si>
  <si>
    <t>20-4359</t>
  </si>
  <si>
    <t>20-4357</t>
  </si>
  <si>
    <t>1969 Thorndyke Ln</t>
  </si>
  <si>
    <t>20-4355</t>
  </si>
  <si>
    <t xml:space="preserve">1955 Carrtwright St </t>
  </si>
  <si>
    <t>20-4162</t>
  </si>
  <si>
    <t>903 Henderson St</t>
  </si>
  <si>
    <t>Higgs</t>
  </si>
  <si>
    <t>Arenas Construction</t>
  </si>
  <si>
    <t>20-4439</t>
  </si>
  <si>
    <t>5038 Greenstone Way</t>
  </si>
  <si>
    <t xml:space="preserve">Oakmont </t>
  </si>
  <si>
    <t>1B</t>
  </si>
  <si>
    <t>King Custom Homes</t>
  </si>
  <si>
    <t>20-4414</t>
  </si>
  <si>
    <t>3008 Blackfoot Ct</t>
  </si>
  <si>
    <t>Gary Emola Construction</t>
  </si>
  <si>
    <t>20-1380</t>
  </si>
  <si>
    <t>1710 Briarcrest Dr</t>
  </si>
  <si>
    <t xml:space="preserve">First Bank Galleria </t>
  </si>
  <si>
    <t>Spaw Glass</t>
  </si>
  <si>
    <t>Shell Building</t>
  </si>
  <si>
    <t>John C Culpepper III</t>
  </si>
  <si>
    <t>20-4319</t>
  </si>
  <si>
    <t xml:space="preserve">1515 Shiloh Ave </t>
  </si>
  <si>
    <t>Houston Machinery</t>
  </si>
  <si>
    <t>replace sheet metal</t>
  </si>
  <si>
    <t>Brazos Valley Mac Oilfield</t>
  </si>
  <si>
    <t>20-4478</t>
  </si>
  <si>
    <t>3328 Fiddlers Grn</t>
  </si>
  <si>
    <t>20-4465</t>
  </si>
  <si>
    <t>4103 Old Hearne Rd</t>
  </si>
  <si>
    <t>Moses Baines</t>
  </si>
  <si>
    <t>Green Light Solar LLC</t>
  </si>
  <si>
    <t>Tabatha Henderson</t>
  </si>
  <si>
    <t>20-4080</t>
  </si>
  <si>
    <t>3833 S Texas Ave.</t>
  </si>
  <si>
    <t>Marty Galow</t>
  </si>
  <si>
    <t xml:space="preserve">Bathroom Remodel </t>
  </si>
  <si>
    <t>R &amp; S Leasing</t>
  </si>
  <si>
    <t>20-4189</t>
  </si>
  <si>
    <t>1069 N Earl Rudder Fwy</t>
  </si>
  <si>
    <t xml:space="preserve">DF &amp; I </t>
  </si>
  <si>
    <t>Conveyor System</t>
  </si>
  <si>
    <t>United Parcel Services</t>
  </si>
  <si>
    <t>20-4543</t>
  </si>
  <si>
    <t>902 Dellwood St</t>
  </si>
  <si>
    <t>Culpepper Manor</t>
  </si>
  <si>
    <t>20-4542</t>
  </si>
  <si>
    <t>2919 Wildflower Dr</t>
  </si>
  <si>
    <t xml:space="preserve">Briarcrest Ridge </t>
  </si>
  <si>
    <t>20-4426</t>
  </si>
  <si>
    <t>3510 Pioneer Cr</t>
  </si>
  <si>
    <t xml:space="preserve">Borski Homes </t>
  </si>
  <si>
    <t>20-4343</t>
  </si>
  <si>
    <t>2104 Briar Oaks Dr</t>
  </si>
  <si>
    <t xml:space="preserve">The Tool Guys </t>
  </si>
  <si>
    <t>20-4438</t>
  </si>
  <si>
    <t>2800 Old Hearne Rd #63</t>
  </si>
  <si>
    <t>Estela Tirado</t>
  </si>
  <si>
    <t>1939 Thorndyke Ln</t>
  </si>
  <si>
    <t>Geoscapes of Texas Inc</t>
  </si>
  <si>
    <t>20-4445</t>
  </si>
  <si>
    <t>2509 Staunton Dr</t>
  </si>
  <si>
    <t>Flor V Garcia</t>
  </si>
  <si>
    <t>20-1720</t>
  </si>
  <si>
    <t>1012 South Dr</t>
  </si>
  <si>
    <t>Kosarek</t>
  </si>
  <si>
    <t>Cruz Construction</t>
  </si>
  <si>
    <t>20-4020</t>
  </si>
  <si>
    <t xml:space="preserve">120 S Main St </t>
  </si>
  <si>
    <t>Pro Design Construction</t>
  </si>
  <si>
    <t>Windows</t>
  </si>
  <si>
    <t>Janak Patel</t>
  </si>
  <si>
    <t>20-4567</t>
  </si>
  <si>
    <t>3510 S College Ave</t>
  </si>
  <si>
    <t>South College Business</t>
  </si>
  <si>
    <t>Inland Environments LTD</t>
  </si>
  <si>
    <t>20-4563</t>
  </si>
  <si>
    <t xml:space="preserve">Carter Creek Place </t>
  </si>
  <si>
    <t>904 Bob White St</t>
  </si>
  <si>
    <t>20-4557</t>
  </si>
  <si>
    <t>904 Stanfield Cr</t>
  </si>
  <si>
    <t>Burton Creek</t>
  </si>
  <si>
    <t>20-4518</t>
  </si>
  <si>
    <t xml:space="preserve">2301 E Villa Maria Rd </t>
  </si>
  <si>
    <t>Lone-Star Roof Systems</t>
  </si>
  <si>
    <t>T Michael Riggs DDS</t>
  </si>
  <si>
    <t>20-2787</t>
  </si>
  <si>
    <t>20-3115</t>
  </si>
  <si>
    <t>2004 Theresa Dr</t>
  </si>
  <si>
    <t>20-3218</t>
  </si>
  <si>
    <t>2026 Theresa Dr</t>
  </si>
  <si>
    <t>20-4565</t>
  </si>
  <si>
    <t>207 Sulphur Springs Rd</t>
  </si>
  <si>
    <t>J E Scott</t>
  </si>
  <si>
    <t>20-4574</t>
  </si>
  <si>
    <t>2123 Pebblebrook Ln</t>
  </si>
  <si>
    <t>Cobblestone Addition</t>
  </si>
  <si>
    <t>Aurelia Pereida</t>
  </si>
  <si>
    <t>20-4171</t>
  </si>
  <si>
    <t>405 Wallace St</t>
  </si>
  <si>
    <t>Monica Moncibais</t>
  </si>
  <si>
    <t>20-3074</t>
  </si>
  <si>
    <t>2063 Brisbane Way</t>
  </si>
  <si>
    <t>20-4603</t>
  </si>
  <si>
    <t>1208 W 26th St</t>
  </si>
  <si>
    <t>Jose &amp; Maria Vasquez</t>
  </si>
  <si>
    <t>20-3219</t>
  </si>
  <si>
    <t xml:space="preserve">2100 Viva Rd </t>
  </si>
  <si>
    <t>20-4524</t>
  </si>
  <si>
    <t xml:space="preserve">1209 Beck St </t>
  </si>
  <si>
    <t>JGP Concrete LLC</t>
  </si>
  <si>
    <t>20-4516</t>
  </si>
  <si>
    <t>3008 Alpha Ct</t>
  </si>
  <si>
    <t>Blackrock Builders LP</t>
  </si>
  <si>
    <t>20-4533</t>
  </si>
  <si>
    <t>3437 Utah Ct</t>
  </si>
  <si>
    <t>20-4609</t>
  </si>
  <si>
    <t xml:space="preserve">3205 Red Robin Loop </t>
  </si>
  <si>
    <t xml:space="preserve">Jorge Zermeno </t>
  </si>
  <si>
    <t>20-2836</t>
  </si>
  <si>
    <t>3321 S Texas Ave.</t>
  </si>
  <si>
    <t xml:space="preserve">Meadowbrook </t>
  </si>
  <si>
    <t>Cruz Cotiy</t>
  </si>
  <si>
    <t>Abdul Sayed</t>
  </si>
  <si>
    <t>20-4519</t>
  </si>
  <si>
    <t>3074 w Embers Lp</t>
  </si>
  <si>
    <t xml:space="preserve">John Lyon </t>
  </si>
  <si>
    <t>20-4612</t>
  </si>
  <si>
    <t>2803 Burr Oaks Cr</t>
  </si>
  <si>
    <t>20-4341</t>
  </si>
  <si>
    <t>1966 Cartwright St</t>
  </si>
  <si>
    <t>20-4337</t>
  </si>
  <si>
    <t>1961 Cartwright St</t>
  </si>
  <si>
    <t>20-4335</t>
  </si>
  <si>
    <t xml:space="preserve">1957 Cartwright St </t>
  </si>
  <si>
    <t>20-4336</t>
  </si>
  <si>
    <t>1960 Thorndyke Ln</t>
  </si>
  <si>
    <t>20-4338</t>
  </si>
  <si>
    <t xml:space="preserve">1968 Thorndyke Ln </t>
  </si>
  <si>
    <t>20-4348</t>
  </si>
  <si>
    <t>20-4349</t>
  </si>
  <si>
    <t xml:space="preserve">1971 Thorndyke Ln </t>
  </si>
  <si>
    <t>20-4350</t>
  </si>
  <si>
    <t>1965 Thorndyke Ln</t>
  </si>
  <si>
    <t>1970 Thorndyke Ln</t>
  </si>
  <si>
    <t>20-4347</t>
  </si>
  <si>
    <t>1957 Thorndyke Ln</t>
  </si>
  <si>
    <t>20-4345</t>
  </si>
  <si>
    <t>1955 Thorndyke Ln</t>
  </si>
  <si>
    <t>20-4344</t>
  </si>
  <si>
    <t>1953 Thorndyke Ln</t>
  </si>
  <si>
    <t>20-4537</t>
  </si>
  <si>
    <t xml:space="preserve">2028 Brisbane Way </t>
  </si>
  <si>
    <t>20-4346</t>
  </si>
  <si>
    <t>1951 Thorndyke Ln</t>
  </si>
  <si>
    <t>20-4440</t>
  </si>
  <si>
    <t>2403 E Briargate Dr</t>
  </si>
  <si>
    <t>Briarcrest Valley</t>
  </si>
  <si>
    <t>Wootan Homes</t>
  </si>
  <si>
    <t>20-4510</t>
  </si>
  <si>
    <t>1804 Bluebonnet St</t>
  </si>
  <si>
    <t>Morille Bill</t>
  </si>
  <si>
    <t xml:space="preserve">Derrick Williams </t>
  </si>
  <si>
    <t>20-4466</t>
  </si>
  <si>
    <t xml:space="preserve">4401 S Texas Ave </t>
  </si>
  <si>
    <t xml:space="preserve">Beverly Estates </t>
  </si>
  <si>
    <t>Sign Pro</t>
  </si>
  <si>
    <t>Wall</t>
  </si>
  <si>
    <t>20-4411</t>
  </si>
  <si>
    <t>20-4535</t>
  </si>
  <si>
    <t>4254 Harding Way</t>
  </si>
  <si>
    <t>20-4521</t>
  </si>
  <si>
    <t>3017 Wolfpack Loop</t>
  </si>
  <si>
    <t>Graciela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</si>
</sst>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5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3" fontId="7" fillId="0" borderId="6" xfId="0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0" fontId="7" fillId="0" borderId="1" xfId="0" applyNumberFormat="1" applyFont="1" applyBorder="1" applyAlignment="1">
      <alignment horizontal="left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66" fontId="7" fillId="0" borderId="4" xfId="0" applyNumberFormat="1" applyFont="1" applyFill="1" applyBorder="1" applyAlignment="1">
      <alignment horizontal="left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7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wrapText="1" shrinkToFit="1"/>
    </xf>
    <xf numFmtId="167" fontId="5" fillId="0" borderId="0" xfId="0" applyNumberFormat="1" applyFont="1" applyFill="1" applyBorder="1" applyAlignment="1" applyProtection="1">
      <alignment horizontal="right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2" fillId="8" borderId="1" xfId="0" applyNumberFormat="1" applyFont="1" applyFill="1" applyBorder="1" applyAlignment="1">
      <alignment shrinkToFit="1"/>
    </xf>
    <xf numFmtId="3" fontId="2" fillId="8" borderId="1" xfId="0" applyNumberFormat="1" applyFont="1" applyFill="1" applyBorder="1" applyAlignment="1" applyProtection="1"/>
    <xf numFmtId="166" fontId="7" fillId="11" borderId="1" xfId="0" applyNumberFormat="1" applyFont="1" applyFill="1" applyBorder="1" applyAlignment="1">
      <alignment horizontal="left"/>
    </xf>
    <xf numFmtId="166" fontId="2" fillId="11" borderId="17" xfId="0" applyNumberFormat="1" applyFont="1" applyFill="1" applyBorder="1" applyAlignment="1" applyProtection="1">
      <alignment horizontal="left"/>
    </xf>
    <xf numFmtId="166" fontId="2" fillId="11" borderId="1" xfId="0" applyNumberFormat="1" applyFont="1" applyFill="1" applyBorder="1" applyAlignment="1" applyProtection="1">
      <alignment horizontal="lef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showWhiteSpace="0" view="pageLayout" zoomScaleNormal="100" workbookViewId="0">
      <selection activeCell="A4" sqref="A4"/>
    </sheetView>
  </sheetViews>
  <sheetFormatPr defaultRowHeight="12.75" x14ac:dyDescent="0.35"/>
  <cols>
    <col min="1" max="1" width="36" customWidth="1"/>
    <col min="2" max="2" width="8.1328125" customWidth="1"/>
    <col min="3" max="3" width="17.1328125" customWidth="1"/>
    <col min="4" max="4" width="16.59765625" customWidth="1"/>
    <col min="5" max="5" width="3.86328125" customWidth="1"/>
    <col min="6" max="6" width="36.86328125" customWidth="1"/>
    <col min="7" max="7" width="7.3984375" customWidth="1"/>
    <col min="8" max="8" width="17.265625" customWidth="1"/>
    <col min="9" max="9" width="19" style="17" customWidth="1"/>
  </cols>
  <sheetData>
    <row r="1" spans="1:17" ht="28.5" customHeight="1" x14ac:dyDescent="0.6">
      <c r="A1" s="258"/>
      <c r="B1" s="307" t="s">
        <v>15</v>
      </c>
      <c r="C1" s="307"/>
      <c r="D1" s="307"/>
      <c r="E1" s="308"/>
      <c r="F1" s="259"/>
      <c r="G1" s="259"/>
      <c r="H1" s="259"/>
      <c r="I1" s="260"/>
    </row>
    <row r="2" spans="1:17" s="16" customFormat="1" ht="21" customHeight="1" x14ac:dyDescent="0.5">
      <c r="A2" s="305" t="s">
        <v>56</v>
      </c>
      <c r="B2" s="261"/>
      <c r="C2" s="261"/>
      <c r="D2" s="262"/>
      <c r="E2" s="263"/>
      <c r="F2" s="305" t="s">
        <v>54</v>
      </c>
      <c r="G2" s="261"/>
      <c r="H2" s="261"/>
      <c r="I2" s="264"/>
    </row>
    <row r="3" spans="1:17" ht="19.5" customHeight="1" x14ac:dyDescent="0.4">
      <c r="A3" s="265" t="s">
        <v>21</v>
      </c>
      <c r="B3" s="266" t="s">
        <v>32</v>
      </c>
      <c r="C3" s="266" t="s">
        <v>53</v>
      </c>
      <c r="D3" s="266" t="s">
        <v>6</v>
      </c>
      <c r="E3" s="267"/>
      <c r="F3" s="265" t="s">
        <v>21</v>
      </c>
      <c r="G3" s="266" t="s">
        <v>32</v>
      </c>
      <c r="H3" s="266" t="s">
        <v>53</v>
      </c>
      <c r="I3" s="268" t="s">
        <v>6</v>
      </c>
    </row>
    <row r="4" spans="1:17" ht="18" customHeight="1" x14ac:dyDescent="0.35">
      <c r="A4" s="269" t="s">
        <v>48</v>
      </c>
      <c r="B4" s="270">
        <v>81</v>
      </c>
      <c r="C4" s="271"/>
      <c r="D4" s="272">
        <v>16098526</v>
      </c>
      <c r="E4" s="267"/>
      <c r="F4" s="269" t="s">
        <v>48</v>
      </c>
      <c r="G4" s="270">
        <v>39</v>
      </c>
      <c r="H4" s="271"/>
      <c r="I4" s="272">
        <v>6979824</v>
      </c>
    </row>
    <row r="5" spans="1:17" ht="15.75" customHeight="1" x14ac:dyDescent="0.35">
      <c r="A5" s="269" t="s">
        <v>49</v>
      </c>
      <c r="B5" s="270">
        <v>0</v>
      </c>
      <c r="C5" s="271"/>
      <c r="D5" s="272">
        <v>0</v>
      </c>
      <c r="E5" s="267"/>
      <c r="F5" s="269" t="s">
        <v>49</v>
      </c>
      <c r="G5" s="270">
        <v>0</v>
      </c>
      <c r="H5" s="271"/>
      <c r="I5" s="272">
        <v>0</v>
      </c>
    </row>
    <row r="6" spans="1:17" ht="15.75" customHeight="1" x14ac:dyDescent="0.35">
      <c r="A6" s="269" t="s">
        <v>38</v>
      </c>
      <c r="B6" s="270">
        <v>0</v>
      </c>
      <c r="C6" s="271">
        <v>0</v>
      </c>
      <c r="D6" s="272">
        <v>0</v>
      </c>
      <c r="E6" s="267"/>
      <c r="F6" s="269" t="s">
        <v>38</v>
      </c>
      <c r="G6" s="270">
        <v>0</v>
      </c>
      <c r="H6" s="271">
        <v>0</v>
      </c>
      <c r="I6" s="272">
        <v>0</v>
      </c>
    </row>
    <row r="7" spans="1:17" ht="15" customHeight="1" x14ac:dyDescent="0.35">
      <c r="A7" s="269" t="s">
        <v>36</v>
      </c>
      <c r="B7" s="270">
        <v>0</v>
      </c>
      <c r="C7" s="271">
        <v>0</v>
      </c>
      <c r="D7" s="272">
        <v>0</v>
      </c>
      <c r="E7" s="267"/>
      <c r="F7" s="269" t="s">
        <v>36</v>
      </c>
      <c r="G7" s="270">
        <v>0</v>
      </c>
      <c r="H7" s="271">
        <v>0</v>
      </c>
      <c r="I7" s="272">
        <v>0</v>
      </c>
    </row>
    <row r="8" spans="1:17" ht="15" customHeight="1" x14ac:dyDescent="0.35">
      <c r="A8" s="269" t="s">
        <v>37</v>
      </c>
      <c r="B8" s="270">
        <v>0</v>
      </c>
      <c r="C8" s="273">
        <v>0</v>
      </c>
      <c r="D8" s="274">
        <v>0</v>
      </c>
      <c r="E8" s="267"/>
      <c r="F8" s="269" t="s">
        <v>37</v>
      </c>
      <c r="G8" s="270">
        <v>0</v>
      </c>
      <c r="H8" s="273">
        <v>0</v>
      </c>
      <c r="I8" s="274">
        <v>0</v>
      </c>
    </row>
    <row r="9" spans="1:17" ht="15" customHeight="1" x14ac:dyDescent="0.35">
      <c r="A9" s="269" t="s">
        <v>23</v>
      </c>
      <c r="B9" s="270">
        <v>75</v>
      </c>
      <c r="C9" s="273"/>
      <c r="D9" s="274">
        <v>1041173</v>
      </c>
      <c r="E9" s="267"/>
      <c r="F9" s="269" t="s">
        <v>23</v>
      </c>
      <c r="G9" s="270">
        <v>49</v>
      </c>
      <c r="H9" s="273"/>
      <c r="I9" s="274">
        <v>644943</v>
      </c>
    </row>
    <row r="10" spans="1:17" ht="15.75" customHeight="1" x14ac:dyDescent="0.35">
      <c r="A10" s="269" t="s">
        <v>14</v>
      </c>
      <c r="B10" s="270">
        <v>2</v>
      </c>
      <c r="C10" s="273"/>
      <c r="D10" s="274">
        <v>67900</v>
      </c>
      <c r="E10" s="267"/>
      <c r="F10" s="269" t="s">
        <v>14</v>
      </c>
      <c r="G10" s="270">
        <v>7</v>
      </c>
      <c r="H10" s="273"/>
      <c r="I10" s="274">
        <v>331899</v>
      </c>
    </row>
    <row r="11" spans="1:17" ht="15.75" customHeight="1" x14ac:dyDescent="0.35">
      <c r="A11" s="269" t="s">
        <v>10</v>
      </c>
      <c r="B11" s="275">
        <v>3</v>
      </c>
      <c r="C11" s="273"/>
      <c r="D11" s="274">
        <v>0</v>
      </c>
      <c r="E11" s="267"/>
      <c r="F11" s="269" t="s">
        <v>10</v>
      </c>
      <c r="G11" s="275">
        <v>4</v>
      </c>
      <c r="H11" s="273"/>
      <c r="I11" s="274">
        <v>0</v>
      </c>
    </row>
    <row r="12" spans="1:17" ht="15" customHeight="1" x14ac:dyDescent="0.35">
      <c r="A12" s="269" t="s">
        <v>22</v>
      </c>
      <c r="B12" s="270">
        <v>12</v>
      </c>
      <c r="C12" s="273"/>
      <c r="D12" s="274">
        <v>2587729</v>
      </c>
      <c r="E12" s="267"/>
      <c r="F12" s="269" t="s">
        <v>22</v>
      </c>
      <c r="G12" s="270">
        <v>9</v>
      </c>
      <c r="H12" s="273"/>
      <c r="I12" s="274">
        <v>2719122</v>
      </c>
      <c r="Q12" s="24"/>
    </row>
    <row r="13" spans="1:17" ht="15.75" customHeight="1" x14ac:dyDescent="0.35">
      <c r="A13" s="269" t="s">
        <v>39</v>
      </c>
      <c r="B13" s="270">
        <v>19</v>
      </c>
      <c r="C13" s="273"/>
      <c r="D13" s="274">
        <v>6014008</v>
      </c>
      <c r="E13" s="267"/>
      <c r="F13" s="269" t="s">
        <v>39</v>
      </c>
      <c r="G13" s="270">
        <v>9</v>
      </c>
      <c r="H13" s="273"/>
      <c r="I13" s="274">
        <v>327100</v>
      </c>
    </row>
    <row r="14" spans="1:17" ht="15.75" customHeight="1" x14ac:dyDescent="0.35">
      <c r="A14" s="269" t="s">
        <v>9</v>
      </c>
      <c r="B14" s="270">
        <v>3</v>
      </c>
      <c r="C14" s="273"/>
      <c r="D14" s="274">
        <v>181140</v>
      </c>
      <c r="E14" s="267"/>
      <c r="F14" s="269" t="s">
        <v>9</v>
      </c>
      <c r="G14" s="270">
        <v>4</v>
      </c>
      <c r="H14" s="273"/>
      <c r="I14" s="274">
        <v>200000</v>
      </c>
    </row>
    <row r="15" spans="1:17" ht="15" customHeight="1" x14ac:dyDescent="0.35">
      <c r="A15" s="276" t="s">
        <v>11</v>
      </c>
      <c r="B15" s="277">
        <v>5</v>
      </c>
      <c r="C15" s="278"/>
      <c r="D15" s="279">
        <v>0</v>
      </c>
      <c r="E15" s="267"/>
      <c r="F15" s="276" t="s">
        <v>11</v>
      </c>
      <c r="G15" s="277">
        <v>14</v>
      </c>
      <c r="H15" s="278"/>
      <c r="I15" s="279">
        <v>0</v>
      </c>
    </row>
    <row r="16" spans="1:17" ht="16.5" customHeight="1" x14ac:dyDescent="0.4">
      <c r="A16" s="280" t="s">
        <v>13</v>
      </c>
      <c r="B16" s="281">
        <f>SUM(B4:B15)</f>
        <v>200</v>
      </c>
      <c r="C16" s="300">
        <f>SUM(C4:C15)</f>
        <v>0</v>
      </c>
      <c r="D16" s="282">
        <f>SUM(D4:D15)</f>
        <v>25990476</v>
      </c>
      <c r="E16" s="267"/>
      <c r="F16" s="280" t="s">
        <v>13</v>
      </c>
      <c r="G16" s="281">
        <f>SUM(G4:G15)</f>
        <v>135</v>
      </c>
      <c r="H16" s="283">
        <f>SUM(H4:H15)</f>
        <v>0</v>
      </c>
      <c r="I16" s="284">
        <f>SUM(I4:I15)</f>
        <v>11202888</v>
      </c>
    </row>
    <row r="17" spans="1:11" ht="18.75" customHeight="1" x14ac:dyDescent="0.35">
      <c r="A17" s="285"/>
      <c r="B17" s="286"/>
      <c r="C17" s="286"/>
      <c r="D17" s="286"/>
      <c r="E17" s="267"/>
      <c r="F17" s="286"/>
      <c r="G17" s="286"/>
      <c r="H17" s="286"/>
      <c r="I17" s="287"/>
    </row>
    <row r="18" spans="1:11" ht="17.649999999999999" x14ac:dyDescent="0.5">
      <c r="A18" s="306" t="s">
        <v>57</v>
      </c>
      <c r="B18" s="288"/>
      <c r="C18" s="289"/>
      <c r="D18" s="290"/>
      <c r="E18" s="267"/>
      <c r="F18" s="306" t="s">
        <v>55</v>
      </c>
      <c r="G18" s="288"/>
      <c r="H18" s="289"/>
      <c r="I18" s="291"/>
    </row>
    <row r="19" spans="1:11" ht="21" customHeight="1" x14ac:dyDescent="0.4">
      <c r="A19" s="292" t="s">
        <v>21</v>
      </c>
      <c r="B19" s="293" t="s">
        <v>32</v>
      </c>
      <c r="C19" s="293" t="s">
        <v>53</v>
      </c>
      <c r="D19" s="293" t="s">
        <v>6</v>
      </c>
      <c r="E19" s="263"/>
      <c r="F19" s="292" t="s">
        <v>21</v>
      </c>
      <c r="G19" s="293" t="s">
        <v>32</v>
      </c>
      <c r="H19" s="294"/>
      <c r="I19" s="295" t="s">
        <v>6</v>
      </c>
    </row>
    <row r="20" spans="1:11" ht="17.25" customHeight="1" x14ac:dyDescent="0.35">
      <c r="A20" s="296" t="s">
        <v>48</v>
      </c>
      <c r="B20" s="270">
        <f>B4+597</f>
        <v>678</v>
      </c>
      <c r="C20" s="271"/>
      <c r="D20" s="272">
        <f>D4+109274110</f>
        <v>125372636</v>
      </c>
      <c r="E20" s="267"/>
      <c r="F20" s="296" t="s">
        <v>48</v>
      </c>
      <c r="G20" s="270">
        <v>559</v>
      </c>
      <c r="H20" s="271"/>
      <c r="I20" s="272">
        <v>97969334</v>
      </c>
    </row>
    <row r="21" spans="1:11" ht="15" customHeight="1" x14ac:dyDescent="0.35">
      <c r="A21" s="296" t="s">
        <v>49</v>
      </c>
      <c r="B21" s="270">
        <f>B5+26</f>
        <v>26</v>
      </c>
      <c r="C21" s="271"/>
      <c r="D21" s="272">
        <f>D5+4065858</f>
        <v>4065858</v>
      </c>
      <c r="E21" s="267"/>
      <c r="F21" s="296" t="s">
        <v>49</v>
      </c>
      <c r="G21" s="270">
        <v>17</v>
      </c>
      <c r="H21" s="271"/>
      <c r="I21" s="272">
        <v>2330460</v>
      </c>
    </row>
    <row r="22" spans="1:11" ht="15" customHeight="1" x14ac:dyDescent="0.35">
      <c r="A22" s="296" t="s">
        <v>38</v>
      </c>
      <c r="B22" s="270">
        <f>B6+0</f>
        <v>0</v>
      </c>
      <c r="C22" s="271">
        <f>C6+0</f>
        <v>0</v>
      </c>
      <c r="D22" s="272">
        <f>D6+0</f>
        <v>0</v>
      </c>
      <c r="E22" s="267"/>
      <c r="F22" s="296" t="s">
        <v>38</v>
      </c>
      <c r="G22" s="270">
        <v>4</v>
      </c>
      <c r="H22" s="271">
        <v>8</v>
      </c>
      <c r="I22" s="272">
        <v>563046</v>
      </c>
    </row>
    <row r="23" spans="1:11" ht="16.5" customHeight="1" x14ac:dyDescent="0.35">
      <c r="A23" s="296" t="s">
        <v>36</v>
      </c>
      <c r="B23" s="270">
        <f>B7+2</f>
        <v>2</v>
      </c>
      <c r="C23" s="271">
        <f>C7+8</f>
        <v>8</v>
      </c>
      <c r="D23" s="272">
        <f>D7+1043856</f>
        <v>1043856</v>
      </c>
      <c r="E23" s="267"/>
      <c r="F23" s="296" t="s">
        <v>36</v>
      </c>
      <c r="G23" s="270">
        <v>2</v>
      </c>
      <c r="H23" s="271">
        <v>6</v>
      </c>
      <c r="I23" s="272">
        <v>750000</v>
      </c>
    </row>
    <row r="24" spans="1:11" ht="17.25" customHeight="1" x14ac:dyDescent="0.35">
      <c r="A24" s="296" t="s">
        <v>37</v>
      </c>
      <c r="B24" s="270">
        <f>B8+2</f>
        <v>2</v>
      </c>
      <c r="C24" s="273">
        <f>C8+18</f>
        <v>18</v>
      </c>
      <c r="D24" s="274">
        <f>D8+991580</f>
        <v>991580</v>
      </c>
      <c r="E24" s="267"/>
      <c r="F24" s="296" t="s">
        <v>37</v>
      </c>
      <c r="G24" s="270">
        <v>4</v>
      </c>
      <c r="H24" s="273">
        <v>84</v>
      </c>
      <c r="I24" s="274">
        <v>9583880</v>
      </c>
    </row>
    <row r="25" spans="1:11" ht="17.25" customHeight="1" x14ac:dyDescent="0.35">
      <c r="A25" s="297" t="s">
        <v>23</v>
      </c>
      <c r="B25" s="270">
        <f>B9+1044</f>
        <v>1119</v>
      </c>
      <c r="C25" s="273"/>
      <c r="D25" s="274">
        <f>D9+10686732</f>
        <v>11727905</v>
      </c>
      <c r="E25" s="298"/>
      <c r="F25" s="297" t="s">
        <v>23</v>
      </c>
      <c r="G25" s="270">
        <v>880</v>
      </c>
      <c r="H25" s="273"/>
      <c r="I25" s="274">
        <v>9857098</v>
      </c>
    </row>
    <row r="26" spans="1:11" ht="16.5" customHeight="1" x14ac:dyDescent="0.35">
      <c r="A26" s="297" t="s">
        <v>14</v>
      </c>
      <c r="B26" s="270">
        <f>B10+43</f>
        <v>45</v>
      </c>
      <c r="C26" s="273"/>
      <c r="D26" s="274">
        <f>D10+2116715</f>
        <v>2184615</v>
      </c>
      <c r="E26" s="298"/>
      <c r="F26" s="297" t="s">
        <v>14</v>
      </c>
      <c r="G26" s="270">
        <v>98</v>
      </c>
      <c r="H26" s="273"/>
      <c r="I26" s="274">
        <v>4282247</v>
      </c>
    </row>
    <row r="27" spans="1:11" ht="15" customHeight="1" x14ac:dyDescent="0.35">
      <c r="A27" s="297" t="s">
        <v>10</v>
      </c>
      <c r="B27" s="275">
        <f>B11+57</f>
        <v>60</v>
      </c>
      <c r="C27" s="273"/>
      <c r="D27" s="274">
        <f>D11+0</f>
        <v>0</v>
      </c>
      <c r="E27" s="298"/>
      <c r="F27" s="297" t="s">
        <v>10</v>
      </c>
      <c r="G27" s="275">
        <v>76</v>
      </c>
      <c r="H27" s="273"/>
      <c r="I27" s="274">
        <v>0</v>
      </c>
      <c r="K27" s="15"/>
    </row>
    <row r="28" spans="1:11" ht="16.5" customHeight="1" x14ac:dyDescent="0.35">
      <c r="A28" s="297" t="s">
        <v>22</v>
      </c>
      <c r="B28" s="270">
        <f>B12+89</f>
        <v>101</v>
      </c>
      <c r="C28" s="273"/>
      <c r="D28" s="274">
        <f>D12+38550028</f>
        <v>41137757</v>
      </c>
      <c r="E28" s="298"/>
      <c r="F28" s="297" t="s">
        <v>22</v>
      </c>
      <c r="G28" s="270">
        <v>114</v>
      </c>
      <c r="H28" s="273"/>
      <c r="I28" s="274">
        <v>23534296</v>
      </c>
    </row>
    <row r="29" spans="1:11" ht="16.5" customHeight="1" x14ac:dyDescent="0.35">
      <c r="A29" s="297" t="s">
        <v>39</v>
      </c>
      <c r="B29" s="270">
        <f>B13+193</f>
        <v>212</v>
      </c>
      <c r="C29" s="273"/>
      <c r="D29" s="274">
        <f>D13+43777670</f>
        <v>49791678</v>
      </c>
      <c r="E29" s="298"/>
      <c r="F29" s="297" t="s">
        <v>39</v>
      </c>
      <c r="G29" s="270">
        <v>174</v>
      </c>
      <c r="H29" s="273"/>
      <c r="I29" s="274">
        <v>23569180</v>
      </c>
    </row>
    <row r="30" spans="1:11" ht="15.75" customHeight="1" x14ac:dyDescent="0.35">
      <c r="A30" s="296" t="s">
        <v>9</v>
      </c>
      <c r="B30" s="270">
        <f>B14+46</f>
        <v>49</v>
      </c>
      <c r="C30" s="273"/>
      <c r="D30" s="274">
        <f>D14+2640590</f>
        <v>2821730</v>
      </c>
      <c r="E30" s="267"/>
      <c r="F30" s="296" t="s">
        <v>9</v>
      </c>
      <c r="G30" s="270">
        <v>40</v>
      </c>
      <c r="H30" s="273"/>
      <c r="I30" s="274">
        <v>1924575</v>
      </c>
    </row>
    <row r="31" spans="1:11" ht="16.5" customHeight="1" x14ac:dyDescent="0.35">
      <c r="A31" s="296" t="s">
        <v>11</v>
      </c>
      <c r="B31" s="277">
        <f>B15+172</f>
        <v>177</v>
      </c>
      <c r="C31" s="278"/>
      <c r="D31" s="279">
        <f>D15+0</f>
        <v>0</v>
      </c>
      <c r="E31" s="267"/>
      <c r="F31" s="296" t="s">
        <v>11</v>
      </c>
      <c r="G31" s="277">
        <v>163</v>
      </c>
      <c r="H31" s="278"/>
      <c r="I31" s="279">
        <v>0</v>
      </c>
    </row>
    <row r="32" spans="1:11" ht="15.75" customHeight="1" x14ac:dyDescent="0.4">
      <c r="A32" s="280" t="s">
        <v>13</v>
      </c>
      <c r="B32" s="299">
        <f>SUM(B20:B31)</f>
        <v>2471</v>
      </c>
      <c r="C32" s="300">
        <f>SUM(C20:C31)</f>
        <v>26</v>
      </c>
      <c r="D32" s="301">
        <f>SUM(D20:D31)</f>
        <v>239137615</v>
      </c>
      <c r="E32" s="302"/>
      <c r="F32" s="280" t="s">
        <v>13</v>
      </c>
      <c r="G32" s="303">
        <f>SUM(G20:G31)</f>
        <v>2131</v>
      </c>
      <c r="H32" s="283">
        <f>SUM(H20:H31)</f>
        <v>98</v>
      </c>
      <c r="I32" s="304">
        <f>SUM(I20:I31)</f>
        <v>174364116</v>
      </c>
    </row>
    <row r="33" spans="2:4" ht="15.75" customHeight="1" x14ac:dyDescent="0.35">
      <c r="B33" s="24"/>
      <c r="C33" s="24"/>
      <c r="D33" s="24"/>
    </row>
    <row r="34" spans="2:4" ht="19.5" customHeight="1" x14ac:dyDescent="0.35">
      <c r="C34" s="314"/>
      <c r="D34" s="14"/>
    </row>
    <row r="35" spans="2:4" x14ac:dyDescent="0.35">
      <c r="C35" s="314"/>
    </row>
    <row r="36" spans="2:4" x14ac:dyDescent="0.35">
      <c r="C36" s="24"/>
    </row>
    <row r="37" spans="2:4" ht="22.5" customHeight="1" x14ac:dyDescent="0.35"/>
  </sheetData>
  <phoneticPr fontId="3" type="noConversion"/>
  <pageMargins left="0.5" right="0.5" top="1" bottom="1" header="0.5" footer="0.5"/>
  <pageSetup scale="80" orientation="landscape" r:id="rId1"/>
  <headerFooter alignWithMargins="0">
    <oddFooter>&amp;CPage &amp;P of &amp;N</oddFooter>
  </headerFooter>
  <ignoredErrors>
    <ignoredError sqref="H16 H32" unlockedFormula="1"/>
    <ignoredError sqref="B23 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9"/>
  <sheetViews>
    <sheetView topLeftCell="A173" zoomScale="115" zoomScaleNormal="115" workbookViewId="0">
      <selection activeCell="L183" sqref="L183"/>
    </sheetView>
  </sheetViews>
  <sheetFormatPr defaultColWidth="10" defaultRowHeight="12.75" x14ac:dyDescent="0.35"/>
  <cols>
    <col min="1" max="1" width="8.73046875" style="4" customWidth="1"/>
    <col min="2" max="2" width="7.86328125" style="8" customWidth="1"/>
    <col min="3" max="3" width="24.265625" style="3" customWidth="1"/>
    <col min="4" max="4" width="18.59765625" style="5" customWidth="1"/>
    <col min="5" max="5" width="4.3984375" style="3" customWidth="1"/>
    <col min="6" max="6" width="5.3984375" style="3" customWidth="1"/>
    <col min="7" max="7" width="4.59765625" style="3" customWidth="1"/>
    <col min="8" max="8" width="21.265625" style="6" customWidth="1"/>
    <col min="9" max="9" width="6.3984375" style="18" customWidth="1"/>
    <col min="10" max="10" width="11.86328125" style="5" customWidth="1"/>
    <col min="11" max="11" width="12.1328125" style="3" customWidth="1"/>
    <col min="12" max="12" width="15.86328125" style="5" customWidth="1"/>
    <col min="13" max="13" width="25.265625" style="1" customWidth="1"/>
    <col min="14" max="14" width="13.597656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4">
      <c r="A1" s="326" t="s">
        <v>50</v>
      </c>
      <c r="B1" s="327"/>
      <c r="C1" s="327"/>
      <c r="D1" s="35"/>
      <c r="E1" s="36"/>
      <c r="F1" s="36"/>
      <c r="G1" s="36"/>
      <c r="H1" s="182"/>
      <c r="I1" s="230"/>
      <c r="J1" s="35"/>
      <c r="K1" s="36"/>
      <c r="L1" s="35"/>
      <c r="M1" s="248"/>
    </row>
    <row r="2" spans="1:21" ht="15" customHeight="1" x14ac:dyDescent="0.4">
      <c r="A2" s="231" t="s">
        <v>0</v>
      </c>
      <c r="B2" s="232" t="s">
        <v>17</v>
      </c>
      <c r="C2" s="233" t="s">
        <v>2</v>
      </c>
      <c r="D2" s="233" t="s">
        <v>3</v>
      </c>
      <c r="E2" s="234" t="s">
        <v>20</v>
      </c>
      <c r="F2" s="235" t="s">
        <v>18</v>
      </c>
      <c r="G2" s="235" t="s">
        <v>5</v>
      </c>
      <c r="H2" s="233" t="s">
        <v>19</v>
      </c>
      <c r="I2" s="245" t="s">
        <v>40</v>
      </c>
      <c r="J2" s="247" t="s">
        <v>29</v>
      </c>
      <c r="K2" s="236" t="s">
        <v>30</v>
      </c>
      <c r="L2" s="237" t="s">
        <v>6</v>
      </c>
      <c r="N2" s="2"/>
      <c r="O2" s="2"/>
      <c r="P2" s="2"/>
      <c r="Q2" s="2"/>
      <c r="R2" s="2"/>
      <c r="S2" s="2"/>
    </row>
    <row r="3" spans="1:21" ht="15" customHeight="1" x14ac:dyDescent="0.35">
      <c r="A3" s="323">
        <v>44134</v>
      </c>
      <c r="B3" s="71" t="s">
        <v>126</v>
      </c>
      <c r="C3" s="72" t="s">
        <v>127</v>
      </c>
      <c r="D3" s="72" t="s">
        <v>128</v>
      </c>
      <c r="E3" s="203">
        <v>4</v>
      </c>
      <c r="F3" s="208">
        <v>13</v>
      </c>
      <c r="G3" s="72" t="s">
        <v>129</v>
      </c>
      <c r="H3" s="72" t="s">
        <v>130</v>
      </c>
      <c r="I3" s="83">
        <v>1</v>
      </c>
      <c r="J3" s="209">
        <v>1484</v>
      </c>
      <c r="K3" s="100">
        <v>422</v>
      </c>
      <c r="L3" s="166">
        <v>89040</v>
      </c>
    </row>
    <row r="4" spans="1:21" ht="15" customHeight="1" x14ac:dyDescent="0.35">
      <c r="A4" s="323">
        <v>44134</v>
      </c>
      <c r="B4" s="71" t="s">
        <v>131</v>
      </c>
      <c r="C4" s="72" t="s">
        <v>132</v>
      </c>
      <c r="D4" s="72" t="s">
        <v>128</v>
      </c>
      <c r="E4" s="203">
        <v>4</v>
      </c>
      <c r="F4" s="208">
        <v>2</v>
      </c>
      <c r="G4" s="72" t="s">
        <v>133</v>
      </c>
      <c r="H4" s="72" t="s">
        <v>130</v>
      </c>
      <c r="I4" s="83">
        <v>1</v>
      </c>
      <c r="J4" s="209">
        <v>1479</v>
      </c>
      <c r="K4" s="100">
        <v>404</v>
      </c>
      <c r="L4" s="166">
        <v>88704</v>
      </c>
    </row>
    <row r="5" spans="1:21" ht="15" customHeight="1" x14ac:dyDescent="0.35">
      <c r="A5" s="323">
        <v>44134</v>
      </c>
      <c r="B5" s="71" t="s">
        <v>134</v>
      </c>
      <c r="C5" s="72" t="s">
        <v>135</v>
      </c>
      <c r="D5" s="72" t="s">
        <v>128</v>
      </c>
      <c r="E5" s="203">
        <v>4</v>
      </c>
      <c r="F5" s="208">
        <v>2</v>
      </c>
      <c r="G5" s="72" t="s">
        <v>129</v>
      </c>
      <c r="H5" s="72" t="s">
        <v>130</v>
      </c>
      <c r="I5" s="83">
        <v>1</v>
      </c>
      <c r="J5" s="209">
        <v>1395</v>
      </c>
      <c r="K5" s="100">
        <v>498</v>
      </c>
      <c r="L5" s="166">
        <v>83700</v>
      </c>
    </row>
    <row r="6" spans="1:21" ht="15" customHeight="1" x14ac:dyDescent="0.35">
      <c r="A6" s="211">
        <v>44141</v>
      </c>
      <c r="B6" s="212" t="s">
        <v>122</v>
      </c>
      <c r="C6" s="213" t="s">
        <v>123</v>
      </c>
      <c r="D6" s="213" t="s">
        <v>124</v>
      </c>
      <c r="E6" s="203">
        <v>34</v>
      </c>
      <c r="F6" s="238">
        <v>3</v>
      </c>
      <c r="G6" s="238">
        <v>2</v>
      </c>
      <c r="H6" s="213" t="s">
        <v>125</v>
      </c>
      <c r="I6" s="81">
        <v>1</v>
      </c>
      <c r="J6" s="239">
        <v>3351</v>
      </c>
      <c r="K6" s="240">
        <v>0</v>
      </c>
      <c r="L6" s="166">
        <v>744900</v>
      </c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35">
      <c r="A7" s="211">
        <v>44144</v>
      </c>
      <c r="B7" s="71" t="s">
        <v>58</v>
      </c>
      <c r="C7" s="72" t="s">
        <v>59</v>
      </c>
      <c r="D7" s="72" t="s">
        <v>60</v>
      </c>
      <c r="E7" s="203">
        <v>20</v>
      </c>
      <c r="F7" s="208">
        <v>11</v>
      </c>
      <c r="G7" s="72">
        <v>3</v>
      </c>
      <c r="H7" s="72" t="s">
        <v>61</v>
      </c>
      <c r="I7" s="83">
        <v>1</v>
      </c>
      <c r="J7" s="209">
        <v>2116</v>
      </c>
      <c r="K7" s="100">
        <v>796</v>
      </c>
      <c r="L7" s="166">
        <v>192192</v>
      </c>
    </row>
    <row r="8" spans="1:21" ht="15" customHeight="1" x14ac:dyDescent="0.35">
      <c r="A8" s="211">
        <v>44144</v>
      </c>
      <c r="B8" s="212" t="s">
        <v>73</v>
      </c>
      <c r="C8" s="213" t="s">
        <v>74</v>
      </c>
      <c r="D8" s="213" t="s">
        <v>75</v>
      </c>
      <c r="E8" s="203"/>
      <c r="F8" s="238">
        <v>12</v>
      </c>
      <c r="G8" s="238">
        <v>2</v>
      </c>
      <c r="H8" s="213" t="s">
        <v>76</v>
      </c>
      <c r="I8" s="81">
        <v>1</v>
      </c>
      <c r="J8" s="239">
        <v>1165</v>
      </c>
      <c r="K8" s="240">
        <v>81</v>
      </c>
      <c r="L8" s="166">
        <v>88540</v>
      </c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35">
      <c r="A9" s="211">
        <v>44144</v>
      </c>
      <c r="B9" s="212" t="s">
        <v>77</v>
      </c>
      <c r="C9" s="213" t="s">
        <v>78</v>
      </c>
      <c r="D9" s="213" t="s">
        <v>79</v>
      </c>
      <c r="E9" s="203"/>
      <c r="F9" s="238" t="s">
        <v>80</v>
      </c>
      <c r="G9" s="238">
        <v>4</v>
      </c>
      <c r="H9" s="213" t="s">
        <v>76</v>
      </c>
      <c r="I9" s="81">
        <v>1</v>
      </c>
      <c r="J9" s="239">
        <v>1165</v>
      </c>
      <c r="K9" s="240">
        <v>81</v>
      </c>
      <c r="L9" s="166">
        <v>88540</v>
      </c>
      <c r="M9" s="2"/>
      <c r="T9" s="2"/>
      <c r="U9" s="2"/>
    </row>
    <row r="10" spans="1:21" ht="15" customHeight="1" x14ac:dyDescent="0.35">
      <c r="A10" s="167">
        <v>44144</v>
      </c>
      <c r="B10" s="71" t="s">
        <v>112</v>
      </c>
      <c r="C10" s="72" t="s">
        <v>113</v>
      </c>
      <c r="D10" s="72" t="s">
        <v>114</v>
      </c>
      <c r="E10" s="203" t="s">
        <v>115</v>
      </c>
      <c r="F10" s="204">
        <v>1</v>
      </c>
      <c r="G10" s="204">
        <v>9</v>
      </c>
      <c r="H10" s="213" t="s">
        <v>116</v>
      </c>
      <c r="I10" s="83">
        <v>1</v>
      </c>
      <c r="J10" s="209">
        <v>1510</v>
      </c>
      <c r="K10" s="100">
        <v>512</v>
      </c>
      <c r="L10" s="166">
        <v>133386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35">
      <c r="A11" s="167">
        <v>44144</v>
      </c>
      <c r="B11" s="71" t="s">
        <v>117</v>
      </c>
      <c r="C11" s="72" t="s">
        <v>118</v>
      </c>
      <c r="D11" s="72" t="s">
        <v>119</v>
      </c>
      <c r="E11" s="203">
        <v>4</v>
      </c>
      <c r="F11" s="208">
        <v>28</v>
      </c>
      <c r="G11" s="72">
        <v>14</v>
      </c>
      <c r="H11" s="72" t="s">
        <v>116</v>
      </c>
      <c r="I11" s="83">
        <v>1</v>
      </c>
      <c r="J11" s="209">
        <v>1510</v>
      </c>
      <c r="K11" s="100">
        <v>513</v>
      </c>
      <c r="L11" s="166">
        <v>133452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ht="15" customHeight="1" x14ac:dyDescent="0.35">
      <c r="A12" s="211">
        <v>44145</v>
      </c>
      <c r="B12" s="212" t="s">
        <v>62</v>
      </c>
      <c r="C12" s="213" t="s">
        <v>63</v>
      </c>
      <c r="D12" s="213" t="s">
        <v>60</v>
      </c>
      <c r="E12" s="203">
        <v>20</v>
      </c>
      <c r="F12" s="238">
        <v>6</v>
      </c>
      <c r="G12" s="238">
        <v>2</v>
      </c>
      <c r="H12" s="213" t="s">
        <v>64</v>
      </c>
      <c r="I12" s="81">
        <v>1</v>
      </c>
      <c r="J12" s="239">
        <v>2375</v>
      </c>
      <c r="K12" s="240">
        <v>852</v>
      </c>
      <c r="L12" s="166">
        <v>261387</v>
      </c>
    </row>
    <row r="13" spans="1:21" ht="15" customHeight="1" x14ac:dyDescent="0.35">
      <c r="A13" s="211">
        <v>44145</v>
      </c>
      <c r="B13" s="212" t="s">
        <v>65</v>
      </c>
      <c r="C13" s="213" t="s">
        <v>66</v>
      </c>
      <c r="D13" s="213" t="s">
        <v>67</v>
      </c>
      <c r="E13" s="203">
        <v>14</v>
      </c>
      <c r="F13" s="238">
        <v>1</v>
      </c>
      <c r="G13" s="238">
        <v>6</v>
      </c>
      <c r="H13" s="213" t="s">
        <v>68</v>
      </c>
      <c r="I13" s="81">
        <v>1</v>
      </c>
      <c r="J13" s="239">
        <v>3715</v>
      </c>
      <c r="K13" s="240">
        <v>1208</v>
      </c>
      <c r="L13" s="166">
        <v>324918</v>
      </c>
    </row>
    <row r="14" spans="1:21" ht="15" customHeight="1" x14ac:dyDescent="0.35">
      <c r="A14" s="211">
        <v>44145</v>
      </c>
      <c r="B14" s="212" t="s">
        <v>69</v>
      </c>
      <c r="C14" s="213" t="s">
        <v>70</v>
      </c>
      <c r="D14" s="252" t="s">
        <v>71</v>
      </c>
      <c r="E14" s="203"/>
      <c r="F14" s="238"/>
      <c r="G14" s="238"/>
      <c r="H14" s="213" t="s">
        <v>72</v>
      </c>
      <c r="I14" s="81">
        <v>1</v>
      </c>
      <c r="J14" s="239">
        <v>1707</v>
      </c>
      <c r="K14" s="240">
        <v>123</v>
      </c>
      <c r="L14" s="205">
        <v>120780</v>
      </c>
    </row>
    <row r="15" spans="1:21" ht="15" customHeight="1" x14ac:dyDescent="0.35">
      <c r="A15" s="211">
        <v>44145</v>
      </c>
      <c r="B15" s="212" t="s">
        <v>109</v>
      </c>
      <c r="C15" s="213" t="s">
        <v>110</v>
      </c>
      <c r="D15" s="213" t="s">
        <v>89</v>
      </c>
      <c r="E15" s="203">
        <v>1</v>
      </c>
      <c r="F15" s="238">
        <v>18</v>
      </c>
      <c r="G15" s="238">
        <v>3</v>
      </c>
      <c r="H15" s="213" t="s">
        <v>111</v>
      </c>
      <c r="I15" s="81">
        <v>1</v>
      </c>
      <c r="J15" s="239">
        <v>2940</v>
      </c>
      <c r="K15" s="240">
        <v>458</v>
      </c>
      <c r="L15" s="166">
        <v>233046</v>
      </c>
    </row>
    <row r="16" spans="1:21" ht="15" customHeight="1" x14ac:dyDescent="0.35">
      <c r="A16" s="211">
        <v>44145</v>
      </c>
      <c r="B16" s="212" t="s">
        <v>120</v>
      </c>
      <c r="C16" s="213" t="s">
        <v>121</v>
      </c>
      <c r="D16" s="252" t="s">
        <v>119</v>
      </c>
      <c r="E16" s="203">
        <v>2</v>
      </c>
      <c r="F16" s="238">
        <v>5</v>
      </c>
      <c r="G16" s="238">
        <v>14</v>
      </c>
      <c r="H16" s="213" t="s">
        <v>116</v>
      </c>
      <c r="I16" s="81">
        <v>1</v>
      </c>
      <c r="J16" s="239">
        <v>2587</v>
      </c>
      <c r="K16" s="240">
        <v>671</v>
      </c>
      <c r="L16" s="166">
        <v>214698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35">
      <c r="A17" s="211">
        <v>44146</v>
      </c>
      <c r="B17" s="212" t="s">
        <v>87</v>
      </c>
      <c r="C17" s="213" t="s">
        <v>88</v>
      </c>
      <c r="D17" s="213" t="s">
        <v>89</v>
      </c>
      <c r="E17" s="203">
        <v>1</v>
      </c>
      <c r="F17" s="238">
        <v>23</v>
      </c>
      <c r="G17" s="238">
        <v>5</v>
      </c>
      <c r="H17" s="213" t="s">
        <v>90</v>
      </c>
      <c r="I17" s="81">
        <v>1</v>
      </c>
      <c r="J17" s="239">
        <v>1535</v>
      </c>
      <c r="K17" s="240">
        <v>424</v>
      </c>
      <c r="L17" s="166">
        <v>207155</v>
      </c>
      <c r="N17" s="2"/>
      <c r="O17" s="2"/>
      <c r="P17" s="2"/>
      <c r="Q17" s="2"/>
      <c r="R17" s="2"/>
      <c r="S17" s="2"/>
    </row>
    <row r="18" spans="1:21" ht="15" customHeight="1" x14ac:dyDescent="0.35">
      <c r="A18" s="167">
        <v>44146</v>
      </c>
      <c r="B18" s="71" t="s">
        <v>91</v>
      </c>
      <c r="C18" s="72" t="s">
        <v>92</v>
      </c>
      <c r="D18" s="72" t="s">
        <v>89</v>
      </c>
      <c r="E18" s="203">
        <v>1</v>
      </c>
      <c r="F18" s="204">
        <v>24</v>
      </c>
      <c r="G18" s="204">
        <v>5</v>
      </c>
      <c r="H18" s="213" t="s">
        <v>90</v>
      </c>
      <c r="I18" s="83">
        <v>1</v>
      </c>
      <c r="J18" s="209">
        <v>1882</v>
      </c>
      <c r="K18" s="100">
        <v>580</v>
      </c>
      <c r="L18" s="166">
        <v>245700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s="2" customFormat="1" ht="15" customHeight="1" x14ac:dyDescent="0.35">
      <c r="A19" s="167">
        <v>44146</v>
      </c>
      <c r="B19" s="71" t="s">
        <v>93</v>
      </c>
      <c r="C19" s="72" t="s">
        <v>94</v>
      </c>
      <c r="D19" s="72" t="s">
        <v>89</v>
      </c>
      <c r="E19" s="203">
        <v>1</v>
      </c>
      <c r="F19" s="204">
        <v>22</v>
      </c>
      <c r="G19" s="204">
        <v>5</v>
      </c>
      <c r="H19" s="72" t="s">
        <v>90</v>
      </c>
      <c r="I19" s="83">
        <v>1</v>
      </c>
      <c r="J19" s="209">
        <v>2561</v>
      </c>
      <c r="K19" s="100">
        <v>451</v>
      </c>
      <c r="L19" s="166">
        <v>209815</v>
      </c>
      <c r="M19" s="1"/>
      <c r="T19" s="1"/>
      <c r="U19" s="1"/>
    </row>
    <row r="20" spans="1:21" s="2" customFormat="1" ht="15" customHeight="1" x14ac:dyDescent="0.35">
      <c r="A20" s="167">
        <v>44146</v>
      </c>
      <c r="B20" s="71" t="s">
        <v>95</v>
      </c>
      <c r="C20" s="72" t="s">
        <v>96</v>
      </c>
      <c r="D20" s="250" t="s">
        <v>89</v>
      </c>
      <c r="E20" s="203">
        <v>1</v>
      </c>
      <c r="F20" s="204">
        <v>20</v>
      </c>
      <c r="G20" s="204">
        <v>5</v>
      </c>
      <c r="H20" s="213" t="s">
        <v>90</v>
      </c>
      <c r="I20" s="83">
        <v>1</v>
      </c>
      <c r="J20" s="75">
        <v>1532</v>
      </c>
      <c r="K20" s="100">
        <v>523</v>
      </c>
      <c r="L20" s="166">
        <v>230115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15" customHeight="1" x14ac:dyDescent="0.35">
      <c r="A21" s="167">
        <v>44146</v>
      </c>
      <c r="B21" s="71" t="s">
        <v>97</v>
      </c>
      <c r="C21" s="72" t="s">
        <v>98</v>
      </c>
      <c r="D21" s="72" t="s">
        <v>89</v>
      </c>
      <c r="E21" s="203">
        <v>1</v>
      </c>
      <c r="F21" s="208">
        <v>18</v>
      </c>
      <c r="G21" s="72">
        <v>4</v>
      </c>
      <c r="H21" s="72" t="s">
        <v>90</v>
      </c>
      <c r="I21" s="83">
        <v>1</v>
      </c>
      <c r="J21" s="75">
        <v>1681</v>
      </c>
      <c r="K21" s="100">
        <v>541</v>
      </c>
      <c r="L21" s="166">
        <v>227170</v>
      </c>
    </row>
    <row r="22" spans="1:21" s="2" customFormat="1" ht="15" customHeight="1" x14ac:dyDescent="0.35">
      <c r="A22" s="211">
        <v>44146</v>
      </c>
      <c r="B22" s="212" t="s">
        <v>99</v>
      </c>
      <c r="C22" s="213" t="s">
        <v>100</v>
      </c>
      <c r="D22" s="213" t="s">
        <v>89</v>
      </c>
      <c r="E22" s="203">
        <v>1</v>
      </c>
      <c r="F22" s="238">
        <v>11</v>
      </c>
      <c r="G22" s="238">
        <v>5</v>
      </c>
      <c r="H22" s="213" t="s">
        <v>90</v>
      </c>
      <c r="I22" s="81">
        <v>1</v>
      </c>
      <c r="J22" s="239">
        <v>1535</v>
      </c>
      <c r="K22" s="240">
        <v>424</v>
      </c>
      <c r="L22" s="166">
        <v>206155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15" customHeight="1" x14ac:dyDescent="0.35">
      <c r="A23" s="167">
        <v>44146</v>
      </c>
      <c r="B23" s="71" t="s">
        <v>101</v>
      </c>
      <c r="C23" s="72" t="s">
        <v>102</v>
      </c>
      <c r="D23" s="72" t="s">
        <v>89</v>
      </c>
      <c r="E23" s="203">
        <v>1</v>
      </c>
      <c r="F23" s="204">
        <v>27</v>
      </c>
      <c r="G23" s="204">
        <v>5</v>
      </c>
      <c r="H23" s="72" t="s">
        <v>90</v>
      </c>
      <c r="I23" s="83">
        <v>1</v>
      </c>
      <c r="J23" s="209">
        <v>1882</v>
      </c>
      <c r="K23" s="100">
        <v>579</v>
      </c>
      <c r="L23" s="166">
        <v>250785</v>
      </c>
    </row>
    <row r="24" spans="1:21" s="2" customFormat="1" ht="15" customHeight="1" x14ac:dyDescent="0.35">
      <c r="A24" s="167">
        <v>44146</v>
      </c>
      <c r="B24" s="71" t="s">
        <v>103</v>
      </c>
      <c r="C24" s="72" t="s">
        <v>104</v>
      </c>
      <c r="D24" s="72" t="s">
        <v>89</v>
      </c>
      <c r="E24" s="203">
        <v>1</v>
      </c>
      <c r="F24" s="204">
        <v>14</v>
      </c>
      <c r="G24" s="204">
        <v>5</v>
      </c>
      <c r="H24" s="213" t="s">
        <v>90</v>
      </c>
      <c r="I24" s="83">
        <v>1</v>
      </c>
      <c r="J24" s="209">
        <v>1882</v>
      </c>
      <c r="K24" s="100">
        <v>580</v>
      </c>
      <c r="L24" s="166">
        <v>249400</v>
      </c>
    </row>
    <row r="25" spans="1:21" s="2" customFormat="1" ht="15" customHeight="1" x14ac:dyDescent="0.35">
      <c r="A25" s="167">
        <v>44146</v>
      </c>
      <c r="B25" s="71" t="s">
        <v>105</v>
      </c>
      <c r="C25" s="72" t="s">
        <v>106</v>
      </c>
      <c r="D25" s="72" t="s">
        <v>89</v>
      </c>
      <c r="E25" s="203">
        <v>1</v>
      </c>
      <c r="F25" s="204">
        <v>12</v>
      </c>
      <c r="G25" s="204">
        <v>5</v>
      </c>
      <c r="H25" s="213" t="s">
        <v>90</v>
      </c>
      <c r="I25" s="83">
        <v>1</v>
      </c>
      <c r="J25" s="75">
        <v>1561</v>
      </c>
      <c r="K25" s="100">
        <v>536</v>
      </c>
      <c r="L25" s="166">
        <v>209750</v>
      </c>
    </row>
    <row r="26" spans="1:21" s="2" customFormat="1" ht="15" customHeight="1" x14ac:dyDescent="0.35">
      <c r="A26" s="211">
        <v>44146</v>
      </c>
      <c r="B26" s="212" t="s">
        <v>107</v>
      </c>
      <c r="C26" s="213" t="s">
        <v>108</v>
      </c>
      <c r="D26" s="213" t="s">
        <v>89</v>
      </c>
      <c r="E26" s="203">
        <v>1</v>
      </c>
      <c r="F26" s="238">
        <v>10</v>
      </c>
      <c r="G26" s="238">
        <v>5</v>
      </c>
      <c r="H26" s="213" t="s">
        <v>90</v>
      </c>
      <c r="I26" s="81">
        <v>1</v>
      </c>
      <c r="J26" s="239">
        <v>1562</v>
      </c>
      <c r="K26" s="240">
        <v>522</v>
      </c>
      <c r="L26" s="166">
        <v>210815</v>
      </c>
    </row>
    <row r="27" spans="1:21" s="2" customFormat="1" ht="15" customHeight="1" x14ac:dyDescent="0.35">
      <c r="A27" s="211">
        <v>44147</v>
      </c>
      <c r="B27" s="212" t="s">
        <v>81</v>
      </c>
      <c r="C27" s="213" t="s">
        <v>82</v>
      </c>
      <c r="D27" s="213" t="s">
        <v>83</v>
      </c>
      <c r="E27" s="203">
        <v>2</v>
      </c>
      <c r="F27" s="238">
        <v>8</v>
      </c>
      <c r="G27" s="238">
        <v>5</v>
      </c>
      <c r="H27" s="213" t="s">
        <v>84</v>
      </c>
      <c r="I27" s="81">
        <v>1</v>
      </c>
      <c r="J27" s="239">
        <v>1600</v>
      </c>
      <c r="K27" s="240">
        <v>498</v>
      </c>
      <c r="L27" s="166">
        <v>169938</v>
      </c>
    </row>
    <row r="28" spans="1:21" s="2" customFormat="1" ht="15" customHeight="1" x14ac:dyDescent="0.35">
      <c r="A28" s="211">
        <v>44147</v>
      </c>
      <c r="B28" s="212" t="s">
        <v>85</v>
      </c>
      <c r="C28" s="213" t="s">
        <v>86</v>
      </c>
      <c r="D28" s="213" t="s">
        <v>83</v>
      </c>
      <c r="E28" s="203">
        <v>1</v>
      </c>
      <c r="F28" s="238">
        <v>14</v>
      </c>
      <c r="G28" s="238">
        <v>4</v>
      </c>
      <c r="H28" s="213" t="s">
        <v>84</v>
      </c>
      <c r="I28" s="81">
        <v>1</v>
      </c>
      <c r="J28" s="239">
        <v>1900</v>
      </c>
      <c r="K28" s="240">
        <v>598</v>
      </c>
      <c r="L28" s="166">
        <v>202338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s="2" customFormat="1" ht="15" customHeight="1" x14ac:dyDescent="0.35">
      <c r="A29" s="211">
        <v>44152</v>
      </c>
      <c r="B29" s="212" t="s">
        <v>325</v>
      </c>
      <c r="C29" s="213" t="s">
        <v>326</v>
      </c>
      <c r="D29" s="252" t="s">
        <v>327</v>
      </c>
      <c r="E29" s="203">
        <v>1</v>
      </c>
      <c r="F29" s="238">
        <v>15</v>
      </c>
      <c r="G29" s="238">
        <v>2</v>
      </c>
      <c r="H29" s="213" t="s">
        <v>116</v>
      </c>
      <c r="I29" s="81">
        <v>1</v>
      </c>
      <c r="J29" s="239">
        <v>1818</v>
      </c>
      <c r="K29" s="240">
        <v>594</v>
      </c>
      <c r="L29" s="166">
        <v>165792</v>
      </c>
    </row>
    <row r="30" spans="1:21" s="2" customFormat="1" ht="15" customHeight="1" x14ac:dyDescent="0.35">
      <c r="A30" s="167">
        <v>44152</v>
      </c>
      <c r="B30" s="71" t="s">
        <v>328</v>
      </c>
      <c r="C30" s="72" t="s">
        <v>329</v>
      </c>
      <c r="D30" s="72" t="s">
        <v>119</v>
      </c>
      <c r="E30" s="203">
        <v>2</v>
      </c>
      <c r="F30" s="204">
        <v>7</v>
      </c>
      <c r="G30" s="204">
        <v>15</v>
      </c>
      <c r="H30" s="213" t="s">
        <v>116</v>
      </c>
      <c r="I30" s="83">
        <v>1</v>
      </c>
      <c r="J30" s="209">
        <v>1510</v>
      </c>
      <c r="K30" s="100">
        <v>513</v>
      </c>
      <c r="L30" s="205">
        <v>129954</v>
      </c>
    </row>
    <row r="31" spans="1:21" s="2" customFormat="1" ht="15" customHeight="1" x14ac:dyDescent="0.35">
      <c r="A31" s="211">
        <v>44152</v>
      </c>
      <c r="B31" s="212" t="s">
        <v>330</v>
      </c>
      <c r="C31" s="213" t="s">
        <v>331</v>
      </c>
      <c r="D31" s="213" t="s">
        <v>119</v>
      </c>
      <c r="E31" s="203">
        <v>4</v>
      </c>
      <c r="F31" s="238">
        <v>23</v>
      </c>
      <c r="G31" s="238">
        <v>18</v>
      </c>
      <c r="H31" s="213" t="s">
        <v>116</v>
      </c>
      <c r="I31" s="81">
        <v>1</v>
      </c>
      <c r="J31" s="239">
        <v>1349</v>
      </c>
      <c r="K31" s="240">
        <v>552</v>
      </c>
      <c r="L31" s="166">
        <v>125466</v>
      </c>
    </row>
    <row r="32" spans="1:21" s="2" customFormat="1" ht="14.25" customHeight="1" x14ac:dyDescent="0.35">
      <c r="A32" s="211">
        <v>44153</v>
      </c>
      <c r="B32" s="212" t="s">
        <v>554</v>
      </c>
      <c r="C32" s="213" t="s">
        <v>555</v>
      </c>
      <c r="D32" s="213" t="s">
        <v>89</v>
      </c>
      <c r="E32" s="203">
        <v>1</v>
      </c>
      <c r="F32" s="238">
        <v>2</v>
      </c>
      <c r="G32" s="238">
        <v>7</v>
      </c>
      <c r="H32" s="213" t="s">
        <v>90</v>
      </c>
      <c r="I32" s="81">
        <v>1</v>
      </c>
      <c r="J32" s="239">
        <v>1535</v>
      </c>
      <c r="K32" s="240">
        <v>424</v>
      </c>
      <c r="L32" s="166">
        <v>209750</v>
      </c>
    </row>
    <row r="33" spans="1:12" s="2" customFormat="1" ht="14.25" customHeight="1" x14ac:dyDescent="0.35">
      <c r="A33" s="211">
        <v>44153</v>
      </c>
      <c r="B33" s="212" t="s">
        <v>556</v>
      </c>
      <c r="C33" s="213" t="s">
        <v>557</v>
      </c>
      <c r="D33" s="213" t="s">
        <v>89</v>
      </c>
      <c r="E33" s="203">
        <v>1</v>
      </c>
      <c r="F33" s="238">
        <v>14</v>
      </c>
      <c r="G33" s="238">
        <v>4</v>
      </c>
      <c r="H33" s="213" t="s">
        <v>90</v>
      </c>
      <c r="I33" s="81">
        <v>1</v>
      </c>
      <c r="J33" s="239">
        <v>1535</v>
      </c>
      <c r="K33" s="240">
        <v>424</v>
      </c>
      <c r="L33" s="166">
        <v>206455</v>
      </c>
    </row>
    <row r="34" spans="1:12" s="2" customFormat="1" ht="14.25" customHeight="1" x14ac:dyDescent="0.35">
      <c r="A34" s="211">
        <v>44153</v>
      </c>
      <c r="B34" s="212" t="s">
        <v>558</v>
      </c>
      <c r="C34" s="213" t="s">
        <v>559</v>
      </c>
      <c r="D34" s="213" t="s">
        <v>89</v>
      </c>
      <c r="E34" s="203">
        <v>1</v>
      </c>
      <c r="F34" s="238">
        <v>17</v>
      </c>
      <c r="G34" s="238">
        <v>5</v>
      </c>
      <c r="H34" s="213" t="s">
        <v>90</v>
      </c>
      <c r="I34" s="81">
        <v>1</v>
      </c>
      <c r="J34" s="239">
        <v>1882</v>
      </c>
      <c r="K34" s="240">
        <v>579</v>
      </c>
      <c r="L34" s="166">
        <v>241595</v>
      </c>
    </row>
    <row r="35" spans="1:12" s="2" customFormat="1" ht="13.35" customHeight="1" x14ac:dyDescent="0.35">
      <c r="A35" s="211">
        <v>44153</v>
      </c>
      <c r="B35" s="212" t="s">
        <v>560</v>
      </c>
      <c r="C35" s="213" t="s">
        <v>561</v>
      </c>
      <c r="D35" s="213" t="s">
        <v>89</v>
      </c>
      <c r="E35" s="203">
        <v>1</v>
      </c>
      <c r="F35" s="238">
        <v>20</v>
      </c>
      <c r="G35" s="238">
        <v>4</v>
      </c>
      <c r="H35" s="213" t="s">
        <v>90</v>
      </c>
      <c r="I35" s="81">
        <v>1</v>
      </c>
      <c r="J35" s="239">
        <v>1882</v>
      </c>
      <c r="K35" s="240">
        <v>579</v>
      </c>
      <c r="L35" s="166">
        <v>241595</v>
      </c>
    </row>
    <row r="36" spans="1:12" s="2" customFormat="1" ht="13.35" customHeight="1" x14ac:dyDescent="0.35">
      <c r="A36" s="167">
        <v>44153</v>
      </c>
      <c r="B36" s="71" t="s">
        <v>562</v>
      </c>
      <c r="C36" s="72" t="s">
        <v>563</v>
      </c>
      <c r="D36" s="72" t="s">
        <v>89</v>
      </c>
      <c r="E36" s="203">
        <v>1</v>
      </c>
      <c r="F36" s="204">
        <v>17</v>
      </c>
      <c r="G36" s="204">
        <v>4</v>
      </c>
      <c r="H36" s="213" t="s">
        <v>90</v>
      </c>
      <c r="I36" s="83">
        <v>1</v>
      </c>
      <c r="J36" s="209">
        <v>1682</v>
      </c>
      <c r="K36" s="100">
        <v>499</v>
      </c>
      <c r="L36" s="205">
        <v>222980</v>
      </c>
    </row>
    <row r="37" spans="1:12" s="2" customFormat="1" ht="13.35" customHeight="1" x14ac:dyDescent="0.35">
      <c r="A37" s="211">
        <v>44153</v>
      </c>
      <c r="B37" s="212" t="s">
        <v>564</v>
      </c>
      <c r="C37" s="213" t="s">
        <v>565</v>
      </c>
      <c r="D37" s="213" t="s">
        <v>89</v>
      </c>
      <c r="E37" s="203">
        <v>1</v>
      </c>
      <c r="F37" s="238">
        <v>16</v>
      </c>
      <c r="G37" s="238">
        <v>4</v>
      </c>
      <c r="H37" s="213" t="s">
        <v>90</v>
      </c>
      <c r="I37" s="81">
        <v>1</v>
      </c>
      <c r="J37" s="239">
        <v>1744</v>
      </c>
      <c r="K37" s="240">
        <v>520</v>
      </c>
      <c r="L37" s="166">
        <v>226095</v>
      </c>
    </row>
    <row r="38" spans="1:12" s="2" customFormat="1" ht="13.35" customHeight="1" x14ac:dyDescent="0.35">
      <c r="A38" s="211">
        <v>44153</v>
      </c>
      <c r="B38" s="212" t="s">
        <v>566</v>
      </c>
      <c r="C38" s="213" t="s">
        <v>567</v>
      </c>
      <c r="D38" s="213" t="s">
        <v>89</v>
      </c>
      <c r="E38" s="203">
        <v>1</v>
      </c>
      <c r="F38" s="238">
        <v>1</v>
      </c>
      <c r="G38" s="238">
        <v>7</v>
      </c>
      <c r="H38" s="213" t="s">
        <v>90</v>
      </c>
      <c r="I38" s="81">
        <v>1</v>
      </c>
      <c r="J38" s="239">
        <v>1561</v>
      </c>
      <c r="K38" s="240">
        <v>522</v>
      </c>
      <c r="L38" s="166">
        <v>222350</v>
      </c>
    </row>
    <row r="39" spans="1:12" s="2" customFormat="1" ht="13.35" customHeight="1" x14ac:dyDescent="0.35">
      <c r="A39" s="211">
        <v>44153</v>
      </c>
      <c r="B39" s="212" t="s">
        <v>568</v>
      </c>
      <c r="C39" s="213" t="s">
        <v>569</v>
      </c>
      <c r="D39" s="213" t="s">
        <v>89</v>
      </c>
      <c r="E39" s="203">
        <v>1</v>
      </c>
      <c r="F39" s="238">
        <v>19</v>
      </c>
      <c r="G39" s="238">
        <v>4</v>
      </c>
      <c r="H39" s="213" t="s">
        <v>90</v>
      </c>
      <c r="I39" s="81">
        <v>1</v>
      </c>
      <c r="J39" s="239">
        <v>1339</v>
      </c>
      <c r="K39" s="240">
        <v>526</v>
      </c>
      <c r="L39" s="166">
        <v>199550</v>
      </c>
    </row>
    <row r="40" spans="1:12" s="2" customFormat="1" ht="13.35" customHeight="1" x14ac:dyDescent="0.35">
      <c r="A40" s="211">
        <v>44153</v>
      </c>
      <c r="B40" s="212" t="s">
        <v>570</v>
      </c>
      <c r="C40" s="213" t="s">
        <v>571</v>
      </c>
      <c r="D40" s="213" t="s">
        <v>89</v>
      </c>
      <c r="E40" s="203">
        <v>1</v>
      </c>
      <c r="F40" s="238">
        <v>13</v>
      </c>
      <c r="G40" s="238">
        <v>4</v>
      </c>
      <c r="H40" s="213" t="s">
        <v>90</v>
      </c>
      <c r="I40" s="81">
        <v>1</v>
      </c>
      <c r="J40" s="239">
        <v>1561</v>
      </c>
      <c r="K40" s="240">
        <v>451</v>
      </c>
      <c r="L40" s="166">
        <v>209020</v>
      </c>
    </row>
    <row r="41" spans="1:12" s="2" customFormat="1" ht="13.35" customHeight="1" x14ac:dyDescent="0.35">
      <c r="A41" s="211">
        <v>44153</v>
      </c>
      <c r="B41" s="212" t="s">
        <v>572</v>
      </c>
      <c r="C41" s="213" t="s">
        <v>573</v>
      </c>
      <c r="D41" s="213" t="s">
        <v>89</v>
      </c>
      <c r="E41" s="203">
        <v>1</v>
      </c>
      <c r="F41" s="238">
        <v>18</v>
      </c>
      <c r="G41" s="238">
        <v>5</v>
      </c>
      <c r="H41" s="213" t="s">
        <v>90</v>
      </c>
      <c r="I41" s="81">
        <v>1</v>
      </c>
      <c r="J41" s="239">
        <v>1744</v>
      </c>
      <c r="K41" s="240">
        <v>501</v>
      </c>
      <c r="L41" s="166">
        <v>240270</v>
      </c>
    </row>
    <row r="42" spans="1:12" s="2" customFormat="1" ht="13.35" customHeight="1" x14ac:dyDescent="0.35">
      <c r="A42" s="211">
        <v>44153</v>
      </c>
      <c r="B42" s="212" t="s">
        <v>574</v>
      </c>
      <c r="C42" s="213" t="s">
        <v>575</v>
      </c>
      <c r="D42" s="213" t="s">
        <v>89</v>
      </c>
      <c r="E42" s="203">
        <v>1</v>
      </c>
      <c r="F42" s="238">
        <v>15</v>
      </c>
      <c r="G42" s="238">
        <v>4</v>
      </c>
      <c r="H42" s="213" t="s">
        <v>90</v>
      </c>
      <c r="I42" s="81">
        <v>1</v>
      </c>
      <c r="J42" s="239">
        <v>1744</v>
      </c>
      <c r="K42" s="240">
        <v>520</v>
      </c>
      <c r="L42" s="166">
        <v>230115</v>
      </c>
    </row>
    <row r="43" spans="1:12" s="2" customFormat="1" ht="13.35" customHeight="1" x14ac:dyDescent="0.35">
      <c r="A43" s="211">
        <v>44153</v>
      </c>
      <c r="B43" s="212" t="s">
        <v>576</v>
      </c>
      <c r="C43" s="213" t="s">
        <v>577</v>
      </c>
      <c r="D43" s="213" t="s">
        <v>89</v>
      </c>
      <c r="E43" s="203">
        <v>1</v>
      </c>
      <c r="F43" s="238">
        <v>12</v>
      </c>
      <c r="G43" s="238">
        <v>4</v>
      </c>
      <c r="H43" s="213" t="s">
        <v>90</v>
      </c>
      <c r="I43" s="81">
        <v>1</v>
      </c>
      <c r="J43" s="239">
        <v>1744</v>
      </c>
      <c r="K43" s="240">
        <v>504</v>
      </c>
      <c r="L43" s="166">
        <v>231570</v>
      </c>
    </row>
    <row r="44" spans="1:12" s="2" customFormat="1" ht="13.35" customHeight="1" x14ac:dyDescent="0.35">
      <c r="A44" s="211">
        <v>44153</v>
      </c>
      <c r="B44" s="212" t="s">
        <v>578</v>
      </c>
      <c r="C44" s="213" t="s">
        <v>106</v>
      </c>
      <c r="D44" s="213" t="s">
        <v>89</v>
      </c>
      <c r="E44" s="203">
        <v>1</v>
      </c>
      <c r="F44" s="238">
        <v>12</v>
      </c>
      <c r="G44" s="238">
        <v>5</v>
      </c>
      <c r="H44" s="213" t="s">
        <v>90</v>
      </c>
      <c r="I44" s="81">
        <v>1</v>
      </c>
      <c r="J44" s="239">
        <v>1744</v>
      </c>
      <c r="K44" s="240">
        <v>504</v>
      </c>
      <c r="L44" s="166">
        <v>209750</v>
      </c>
    </row>
    <row r="45" spans="1:12" s="2" customFormat="1" ht="13.35" customHeight="1" x14ac:dyDescent="0.35">
      <c r="A45" s="211">
        <v>44153</v>
      </c>
      <c r="B45" s="212" t="s">
        <v>579</v>
      </c>
      <c r="C45" s="213" t="s">
        <v>580</v>
      </c>
      <c r="D45" s="213" t="s">
        <v>89</v>
      </c>
      <c r="E45" s="203">
        <v>1</v>
      </c>
      <c r="F45" s="238">
        <v>9</v>
      </c>
      <c r="G45" s="238">
        <v>6</v>
      </c>
      <c r="H45" s="213" t="s">
        <v>90</v>
      </c>
      <c r="I45" s="81">
        <v>1</v>
      </c>
      <c r="J45" s="239">
        <v>1882</v>
      </c>
      <c r="K45" s="240">
        <v>579</v>
      </c>
      <c r="L45" s="166">
        <v>242475</v>
      </c>
    </row>
    <row r="46" spans="1:12" s="2" customFormat="1" ht="13.35" customHeight="1" x14ac:dyDescent="0.35">
      <c r="A46" s="211">
        <v>44153</v>
      </c>
      <c r="B46" s="212" t="s">
        <v>581</v>
      </c>
      <c r="C46" s="213" t="s">
        <v>582</v>
      </c>
      <c r="D46" s="213" t="s">
        <v>89</v>
      </c>
      <c r="E46" s="203">
        <v>1</v>
      </c>
      <c r="F46" s="238">
        <v>16</v>
      </c>
      <c r="G46" s="238">
        <v>5</v>
      </c>
      <c r="H46" s="213" t="s">
        <v>90</v>
      </c>
      <c r="I46" s="81">
        <v>1</v>
      </c>
      <c r="J46" s="239">
        <v>1535</v>
      </c>
      <c r="K46" s="240">
        <v>424</v>
      </c>
      <c r="L46" s="166">
        <v>209355</v>
      </c>
    </row>
    <row r="47" spans="1:12" s="2" customFormat="1" ht="13.35" customHeight="1" x14ac:dyDescent="0.35">
      <c r="A47" s="211">
        <v>44153</v>
      </c>
      <c r="B47" s="212" t="s">
        <v>583</v>
      </c>
      <c r="C47" s="213" t="s">
        <v>584</v>
      </c>
      <c r="D47" s="213" t="s">
        <v>585</v>
      </c>
      <c r="E47" s="203"/>
      <c r="F47" s="238">
        <v>10</v>
      </c>
      <c r="G47" s="238">
        <v>1</v>
      </c>
      <c r="H47" s="213" t="s">
        <v>586</v>
      </c>
      <c r="I47" s="81">
        <v>1</v>
      </c>
      <c r="J47" s="239">
        <v>1468</v>
      </c>
      <c r="K47" s="240">
        <v>147</v>
      </c>
      <c r="L47" s="166">
        <v>109820</v>
      </c>
    </row>
    <row r="48" spans="1:12" s="2" customFormat="1" ht="13.35" customHeight="1" x14ac:dyDescent="0.35">
      <c r="A48" s="211">
        <v>44154</v>
      </c>
      <c r="B48" s="212" t="s">
        <v>587</v>
      </c>
      <c r="C48" s="213" t="s">
        <v>588</v>
      </c>
      <c r="D48" s="213" t="s">
        <v>589</v>
      </c>
      <c r="E48" s="203">
        <v>10</v>
      </c>
      <c r="F48" s="238">
        <v>5</v>
      </c>
      <c r="G48" s="238" t="s">
        <v>590</v>
      </c>
      <c r="H48" s="213" t="s">
        <v>591</v>
      </c>
      <c r="I48" s="81">
        <v>1</v>
      </c>
      <c r="J48" s="239">
        <v>2411</v>
      </c>
      <c r="K48" s="240">
        <v>782</v>
      </c>
      <c r="L48" s="166">
        <v>275000</v>
      </c>
    </row>
    <row r="49" spans="1:12" s="2" customFormat="1" ht="13.35" customHeight="1" x14ac:dyDescent="0.35">
      <c r="A49" s="211">
        <v>44154</v>
      </c>
      <c r="B49" s="212" t="s">
        <v>592</v>
      </c>
      <c r="C49" s="213" t="s">
        <v>593</v>
      </c>
      <c r="D49" s="213" t="s">
        <v>60</v>
      </c>
      <c r="E49" s="203">
        <v>20</v>
      </c>
      <c r="F49" s="238">
        <v>1</v>
      </c>
      <c r="G49" s="238">
        <v>2</v>
      </c>
      <c r="H49" s="213" t="s">
        <v>594</v>
      </c>
      <c r="I49" s="81">
        <v>1</v>
      </c>
      <c r="J49" s="239">
        <v>1955</v>
      </c>
      <c r="K49" s="240">
        <v>865</v>
      </c>
      <c r="L49" s="166">
        <v>259500</v>
      </c>
    </row>
    <row r="50" spans="1:12" s="2" customFormat="1" ht="13.35" customHeight="1" x14ac:dyDescent="0.35">
      <c r="A50" s="211">
        <v>44158</v>
      </c>
      <c r="B50" s="212" t="s">
        <v>465</v>
      </c>
      <c r="C50" s="213" t="s">
        <v>466</v>
      </c>
      <c r="D50" s="213" t="s">
        <v>467</v>
      </c>
      <c r="E50" s="203">
        <v>2</v>
      </c>
      <c r="F50" s="238">
        <v>13</v>
      </c>
      <c r="G50" s="238">
        <v>4</v>
      </c>
      <c r="H50" s="213" t="s">
        <v>468</v>
      </c>
      <c r="I50" s="81">
        <v>1</v>
      </c>
      <c r="J50" s="239">
        <v>1523</v>
      </c>
      <c r="K50" s="240">
        <v>538</v>
      </c>
      <c r="L50" s="166">
        <v>136026</v>
      </c>
    </row>
    <row r="51" spans="1:12" s="2" customFormat="1" ht="13.35" customHeight="1" x14ac:dyDescent="0.35">
      <c r="A51" s="211">
        <v>44158</v>
      </c>
      <c r="B51" s="212" t="s">
        <v>469</v>
      </c>
      <c r="C51" s="213" t="s">
        <v>470</v>
      </c>
      <c r="D51" s="252" t="s">
        <v>467</v>
      </c>
      <c r="E51" s="203">
        <v>2</v>
      </c>
      <c r="F51" s="238">
        <v>15</v>
      </c>
      <c r="G51" s="238">
        <v>4</v>
      </c>
      <c r="H51" s="213" t="s">
        <v>468</v>
      </c>
      <c r="I51" s="81">
        <v>1</v>
      </c>
      <c r="J51" s="239">
        <v>1523</v>
      </c>
      <c r="K51" s="240">
        <v>538</v>
      </c>
      <c r="L51" s="166">
        <v>136026</v>
      </c>
    </row>
    <row r="52" spans="1:12" s="2" customFormat="1" ht="13.35" customHeight="1" x14ac:dyDescent="0.35">
      <c r="A52" s="211">
        <v>44158</v>
      </c>
      <c r="B52" s="212" t="s">
        <v>471</v>
      </c>
      <c r="C52" s="213" t="s">
        <v>472</v>
      </c>
      <c r="D52" s="213" t="s">
        <v>467</v>
      </c>
      <c r="E52" s="203">
        <v>2</v>
      </c>
      <c r="F52" s="238">
        <v>32</v>
      </c>
      <c r="G52" s="238">
        <v>7</v>
      </c>
      <c r="H52" s="213" t="s">
        <v>468</v>
      </c>
      <c r="I52" s="81">
        <v>1</v>
      </c>
      <c r="J52" s="239">
        <v>2628</v>
      </c>
      <c r="K52" s="240">
        <v>416</v>
      </c>
      <c r="L52" s="166">
        <v>200904</v>
      </c>
    </row>
    <row r="53" spans="1:12" s="2" customFormat="1" ht="14.25" customHeight="1" x14ac:dyDescent="0.35">
      <c r="A53" s="211">
        <v>44158</v>
      </c>
      <c r="B53" s="212" t="s">
        <v>473</v>
      </c>
      <c r="C53" s="213" t="s">
        <v>474</v>
      </c>
      <c r="D53" s="213" t="s">
        <v>467</v>
      </c>
      <c r="E53" s="203">
        <v>2</v>
      </c>
      <c r="F53" s="238">
        <v>35</v>
      </c>
      <c r="G53" s="238">
        <v>7</v>
      </c>
      <c r="H53" s="213" t="s">
        <v>468</v>
      </c>
      <c r="I53" s="81">
        <v>1</v>
      </c>
      <c r="J53" s="239">
        <v>2261</v>
      </c>
      <c r="K53" s="240">
        <v>396</v>
      </c>
      <c r="L53" s="205">
        <v>175626</v>
      </c>
    </row>
    <row r="54" spans="1:12" s="2" customFormat="1" ht="14.25" customHeight="1" x14ac:dyDescent="0.35">
      <c r="A54" s="211">
        <v>44158</v>
      </c>
      <c r="B54" s="212" t="s">
        <v>475</v>
      </c>
      <c r="C54" s="213" t="s">
        <v>476</v>
      </c>
      <c r="D54" s="213" t="s">
        <v>467</v>
      </c>
      <c r="E54" s="203">
        <v>2</v>
      </c>
      <c r="F54" s="238">
        <v>14</v>
      </c>
      <c r="G54" s="238">
        <v>4</v>
      </c>
      <c r="H54" s="213" t="s">
        <v>468</v>
      </c>
      <c r="I54" s="81">
        <v>1</v>
      </c>
      <c r="J54" s="239">
        <v>2094</v>
      </c>
      <c r="K54" s="240">
        <v>544</v>
      </c>
      <c r="L54" s="166">
        <v>174108</v>
      </c>
    </row>
    <row r="55" spans="1:12" s="2" customFormat="1" ht="15" customHeight="1" x14ac:dyDescent="0.35">
      <c r="A55" s="211">
        <v>44158</v>
      </c>
      <c r="B55" s="212" t="s">
        <v>477</v>
      </c>
      <c r="C55" s="213" t="s">
        <v>478</v>
      </c>
      <c r="D55" s="213" t="s">
        <v>479</v>
      </c>
      <c r="E55" s="203">
        <v>2</v>
      </c>
      <c r="F55" s="238">
        <v>12</v>
      </c>
      <c r="G55" s="238">
        <v>10</v>
      </c>
      <c r="H55" s="213" t="s">
        <v>468</v>
      </c>
      <c r="I55" s="81">
        <v>1</v>
      </c>
      <c r="J55" s="239">
        <v>1947</v>
      </c>
      <c r="K55" s="240">
        <v>427</v>
      </c>
      <c r="L55" s="166">
        <v>156684</v>
      </c>
    </row>
    <row r="56" spans="1:12" s="2" customFormat="1" ht="15" customHeight="1" x14ac:dyDescent="0.35">
      <c r="A56" s="211">
        <v>44158</v>
      </c>
      <c r="B56" s="71" t="s">
        <v>480</v>
      </c>
      <c r="C56" s="72" t="s">
        <v>481</v>
      </c>
      <c r="D56" s="72" t="s">
        <v>479</v>
      </c>
      <c r="E56" s="203">
        <v>2</v>
      </c>
      <c r="F56" s="131">
        <v>13</v>
      </c>
      <c r="G56" s="72">
        <v>10</v>
      </c>
      <c r="H56" s="72" t="s">
        <v>468</v>
      </c>
      <c r="I56" s="83">
        <v>1</v>
      </c>
      <c r="J56" s="209">
        <v>1707</v>
      </c>
      <c r="K56" s="100">
        <v>521</v>
      </c>
      <c r="L56" s="166">
        <v>147048</v>
      </c>
    </row>
    <row r="57" spans="1:12" s="2" customFormat="1" ht="15.75" customHeight="1" x14ac:dyDescent="0.35">
      <c r="A57" s="211">
        <v>44158</v>
      </c>
      <c r="B57" s="212" t="s">
        <v>482</v>
      </c>
      <c r="C57" s="213" t="s">
        <v>483</v>
      </c>
      <c r="D57" s="213" t="s">
        <v>479</v>
      </c>
      <c r="E57" s="203">
        <v>2</v>
      </c>
      <c r="F57" s="238">
        <v>14</v>
      </c>
      <c r="G57" s="238">
        <v>10</v>
      </c>
      <c r="H57" s="213" t="s">
        <v>468</v>
      </c>
      <c r="I57" s="81">
        <v>1</v>
      </c>
      <c r="J57" s="239">
        <v>2100</v>
      </c>
      <c r="K57" s="240">
        <v>541</v>
      </c>
      <c r="L57" s="166">
        <v>168366</v>
      </c>
    </row>
    <row r="58" spans="1:12" s="2" customFormat="1" ht="15" customHeight="1" x14ac:dyDescent="0.35">
      <c r="A58" s="211">
        <v>44158</v>
      </c>
      <c r="B58" s="212" t="s">
        <v>484</v>
      </c>
      <c r="C58" s="213" t="s">
        <v>485</v>
      </c>
      <c r="D58" s="213" t="s">
        <v>486</v>
      </c>
      <c r="E58" s="203">
        <v>2</v>
      </c>
      <c r="F58" s="238">
        <v>15</v>
      </c>
      <c r="G58" s="238">
        <v>10</v>
      </c>
      <c r="H58" s="213" t="s">
        <v>468</v>
      </c>
      <c r="I58" s="81">
        <v>1</v>
      </c>
      <c r="J58" s="239">
        <v>1523</v>
      </c>
      <c r="K58" s="240">
        <v>538</v>
      </c>
      <c r="L58" s="166">
        <v>136026</v>
      </c>
    </row>
    <row r="59" spans="1:12" s="2" customFormat="1" ht="15" customHeight="1" x14ac:dyDescent="0.35">
      <c r="A59" s="211">
        <v>44158</v>
      </c>
      <c r="B59" s="212" t="s">
        <v>487</v>
      </c>
      <c r="C59" s="213" t="s">
        <v>488</v>
      </c>
      <c r="D59" s="213" t="s">
        <v>486</v>
      </c>
      <c r="E59" s="203">
        <v>2</v>
      </c>
      <c r="F59" s="238">
        <v>16</v>
      </c>
      <c r="G59" s="238">
        <v>10</v>
      </c>
      <c r="H59" s="213" t="s">
        <v>468</v>
      </c>
      <c r="I59" s="81">
        <v>1</v>
      </c>
      <c r="J59" s="239">
        <v>1644</v>
      </c>
      <c r="K59" s="240">
        <v>412</v>
      </c>
      <c r="L59" s="166">
        <v>135696</v>
      </c>
    </row>
    <row r="60" spans="1:12" s="2" customFormat="1" ht="15" customHeight="1" x14ac:dyDescent="0.35">
      <c r="A60" s="211">
        <v>44158</v>
      </c>
      <c r="B60" s="212" t="s">
        <v>489</v>
      </c>
      <c r="C60" s="213" t="s">
        <v>490</v>
      </c>
      <c r="D60" s="213" t="s">
        <v>467</v>
      </c>
      <c r="E60" s="203">
        <v>2</v>
      </c>
      <c r="F60" s="238">
        <v>11</v>
      </c>
      <c r="G60" s="238">
        <v>4</v>
      </c>
      <c r="H60" s="213" t="s">
        <v>468</v>
      </c>
      <c r="I60" s="81">
        <v>1</v>
      </c>
      <c r="J60" s="239">
        <v>1523</v>
      </c>
      <c r="K60" s="240">
        <v>538</v>
      </c>
      <c r="L60" s="166">
        <v>136026</v>
      </c>
    </row>
    <row r="61" spans="1:12" s="2" customFormat="1" ht="15" customHeight="1" x14ac:dyDescent="0.35">
      <c r="A61" s="167">
        <v>44158</v>
      </c>
      <c r="B61" s="71" t="s">
        <v>506</v>
      </c>
      <c r="C61" s="72" t="s">
        <v>507</v>
      </c>
      <c r="D61" s="72" t="s">
        <v>467</v>
      </c>
      <c r="E61" s="203">
        <v>2</v>
      </c>
      <c r="F61" s="204">
        <v>12</v>
      </c>
      <c r="G61" s="204">
        <v>4</v>
      </c>
      <c r="H61" s="213" t="s">
        <v>468</v>
      </c>
      <c r="I61" s="83">
        <v>1</v>
      </c>
      <c r="J61" s="209">
        <v>1707</v>
      </c>
      <c r="K61" s="100">
        <v>521</v>
      </c>
      <c r="L61" s="205">
        <v>147048</v>
      </c>
    </row>
    <row r="62" spans="1:12" s="2" customFormat="1" ht="15" customHeight="1" x14ac:dyDescent="0.35">
      <c r="A62" s="211">
        <v>44158</v>
      </c>
      <c r="B62" s="212" t="s">
        <v>751</v>
      </c>
      <c r="C62" s="213" t="s">
        <v>752</v>
      </c>
      <c r="D62" s="213" t="s">
        <v>60</v>
      </c>
      <c r="E62" s="203">
        <v>20</v>
      </c>
      <c r="F62" s="238">
        <v>12</v>
      </c>
      <c r="G62" s="238">
        <v>1</v>
      </c>
      <c r="H62" s="213" t="s">
        <v>464</v>
      </c>
      <c r="I62" s="81">
        <v>1</v>
      </c>
      <c r="J62" s="239">
        <v>2109</v>
      </c>
      <c r="K62" s="240">
        <v>800</v>
      </c>
      <c r="L62" s="166">
        <v>230000</v>
      </c>
    </row>
    <row r="63" spans="1:12" s="2" customFormat="1" ht="15" customHeight="1" x14ac:dyDescent="0.35">
      <c r="A63" s="211">
        <v>44159</v>
      </c>
      <c r="B63" s="212" t="s">
        <v>537</v>
      </c>
      <c r="C63" s="213" t="s">
        <v>538</v>
      </c>
      <c r="D63" s="213" t="s">
        <v>539</v>
      </c>
      <c r="E63" s="203">
        <v>1</v>
      </c>
      <c r="F63" s="238">
        <v>3</v>
      </c>
      <c r="G63" s="238">
        <v>1</v>
      </c>
      <c r="H63" s="213" t="s">
        <v>540</v>
      </c>
      <c r="I63" s="81">
        <v>1</v>
      </c>
      <c r="J63" s="239">
        <v>1724</v>
      </c>
      <c r="K63" s="240">
        <v>578</v>
      </c>
      <c r="L63" s="166">
        <v>151932</v>
      </c>
    </row>
    <row r="64" spans="1:12" s="2" customFormat="1" ht="15" customHeight="1" x14ac:dyDescent="0.35">
      <c r="A64" s="211">
        <v>44159</v>
      </c>
      <c r="B64" s="212" t="s">
        <v>541</v>
      </c>
      <c r="C64" s="213" t="s">
        <v>542</v>
      </c>
      <c r="D64" s="213" t="s">
        <v>539</v>
      </c>
      <c r="E64" s="203">
        <v>1</v>
      </c>
      <c r="F64" s="238">
        <v>7</v>
      </c>
      <c r="G64" s="238">
        <v>2</v>
      </c>
      <c r="H64" s="213" t="s">
        <v>540</v>
      </c>
      <c r="I64" s="81">
        <v>1</v>
      </c>
      <c r="J64" s="239">
        <v>1562</v>
      </c>
      <c r="K64" s="240">
        <v>526</v>
      </c>
      <c r="L64" s="166">
        <v>137808</v>
      </c>
    </row>
    <row r="65" spans="1:12" s="2" customFormat="1" ht="15" customHeight="1" x14ac:dyDescent="0.35">
      <c r="A65" s="211">
        <v>44159</v>
      </c>
      <c r="B65" s="212" t="s">
        <v>543</v>
      </c>
      <c r="C65" s="213" t="s">
        <v>544</v>
      </c>
      <c r="D65" s="213" t="s">
        <v>539</v>
      </c>
      <c r="E65" s="203">
        <v>1</v>
      </c>
      <c r="F65" s="238">
        <v>10</v>
      </c>
      <c r="G65" s="238">
        <v>1</v>
      </c>
      <c r="H65" s="213" t="s">
        <v>540</v>
      </c>
      <c r="I65" s="81">
        <v>1</v>
      </c>
      <c r="J65" s="239">
        <v>1844</v>
      </c>
      <c r="K65" s="240">
        <v>599</v>
      </c>
      <c r="L65" s="166">
        <v>161238</v>
      </c>
    </row>
    <row r="66" spans="1:12" s="2" customFormat="1" ht="15" customHeight="1" x14ac:dyDescent="0.35">
      <c r="A66" s="211">
        <v>44159</v>
      </c>
      <c r="B66" s="212" t="s">
        <v>545</v>
      </c>
      <c r="C66" s="213" t="s">
        <v>546</v>
      </c>
      <c r="D66" s="213" t="s">
        <v>83</v>
      </c>
      <c r="E66" s="203">
        <v>2</v>
      </c>
      <c r="F66" s="238">
        <v>20</v>
      </c>
      <c r="G66" s="238">
        <v>3</v>
      </c>
      <c r="H66" s="213" t="s">
        <v>540</v>
      </c>
      <c r="I66" s="81">
        <v>1</v>
      </c>
      <c r="J66" s="239">
        <v>1724</v>
      </c>
      <c r="K66" s="240">
        <v>578</v>
      </c>
      <c r="L66" s="205">
        <v>151932</v>
      </c>
    </row>
    <row r="67" spans="1:12" s="2" customFormat="1" ht="14.25" customHeight="1" x14ac:dyDescent="0.35">
      <c r="A67" s="211">
        <v>44159</v>
      </c>
      <c r="B67" s="212" t="s">
        <v>547</v>
      </c>
      <c r="C67" s="213" t="s">
        <v>548</v>
      </c>
      <c r="D67" s="213" t="s">
        <v>83</v>
      </c>
      <c r="E67" s="203">
        <v>2</v>
      </c>
      <c r="F67" s="238">
        <v>19</v>
      </c>
      <c r="G67" s="238">
        <v>3</v>
      </c>
      <c r="H67" s="213" t="s">
        <v>540</v>
      </c>
      <c r="I67" s="81">
        <v>1</v>
      </c>
      <c r="J67" s="239">
        <v>1807</v>
      </c>
      <c r="K67" s="240">
        <v>646</v>
      </c>
      <c r="L67" s="166">
        <v>161898</v>
      </c>
    </row>
    <row r="68" spans="1:12" s="2" customFormat="1" ht="14.25" customHeight="1" x14ac:dyDescent="0.35">
      <c r="A68" s="211">
        <v>44160</v>
      </c>
      <c r="B68" s="212" t="s">
        <v>691</v>
      </c>
      <c r="C68" s="213" t="s">
        <v>692</v>
      </c>
      <c r="D68" s="213" t="s">
        <v>60</v>
      </c>
      <c r="E68" s="203">
        <v>20</v>
      </c>
      <c r="F68" s="238">
        <v>3</v>
      </c>
      <c r="G68" s="238">
        <v>3</v>
      </c>
      <c r="H68" s="213" t="s">
        <v>693</v>
      </c>
      <c r="I68" s="81">
        <v>1</v>
      </c>
      <c r="J68" s="239">
        <v>1847</v>
      </c>
      <c r="K68" s="240">
        <v>662</v>
      </c>
      <c r="L68" s="166">
        <v>165594</v>
      </c>
    </row>
    <row r="69" spans="1:12" s="2" customFormat="1" ht="14.25" customHeight="1" x14ac:dyDescent="0.35">
      <c r="A69" s="211">
        <v>44160</v>
      </c>
      <c r="B69" s="212" t="s">
        <v>694</v>
      </c>
      <c r="C69" s="213" t="s">
        <v>695</v>
      </c>
      <c r="D69" s="213" t="s">
        <v>83</v>
      </c>
      <c r="E69" s="203">
        <v>2</v>
      </c>
      <c r="F69" s="238">
        <v>2</v>
      </c>
      <c r="G69" s="238">
        <v>5</v>
      </c>
      <c r="H69" s="213" t="s">
        <v>540</v>
      </c>
      <c r="I69" s="81">
        <v>1</v>
      </c>
      <c r="J69" s="239">
        <v>1844</v>
      </c>
      <c r="K69" s="240">
        <v>599</v>
      </c>
      <c r="L69" s="166">
        <v>161238</v>
      </c>
    </row>
    <row r="70" spans="1:12" s="2" customFormat="1" ht="14.25" customHeight="1" x14ac:dyDescent="0.35">
      <c r="A70" s="211">
        <v>44165</v>
      </c>
      <c r="B70" s="212" t="s">
        <v>709</v>
      </c>
      <c r="C70" s="213" t="s">
        <v>710</v>
      </c>
      <c r="D70" s="213" t="s">
        <v>89</v>
      </c>
      <c r="E70" s="203">
        <v>1</v>
      </c>
      <c r="F70" s="238">
        <v>11</v>
      </c>
      <c r="G70" s="238">
        <v>4</v>
      </c>
      <c r="H70" s="213" t="s">
        <v>90</v>
      </c>
      <c r="I70" s="81">
        <v>1</v>
      </c>
      <c r="J70" s="239">
        <v>1879</v>
      </c>
      <c r="K70" s="240">
        <v>544</v>
      </c>
      <c r="L70" s="166">
        <v>249620</v>
      </c>
    </row>
    <row r="71" spans="1:12" s="2" customFormat="1" ht="14.25" customHeight="1" x14ac:dyDescent="0.35">
      <c r="A71" s="211">
        <v>44165</v>
      </c>
      <c r="B71" s="212" t="s">
        <v>711</v>
      </c>
      <c r="C71" s="213" t="s">
        <v>712</v>
      </c>
      <c r="D71" s="213" t="s">
        <v>89</v>
      </c>
      <c r="E71" s="203">
        <v>1</v>
      </c>
      <c r="F71" s="238">
        <v>13</v>
      </c>
      <c r="G71" s="238">
        <v>5</v>
      </c>
      <c r="H71" s="213" t="s">
        <v>90</v>
      </c>
      <c r="I71" s="81">
        <v>1</v>
      </c>
      <c r="J71" s="239">
        <v>1535</v>
      </c>
      <c r="K71" s="240">
        <v>424</v>
      </c>
      <c r="L71" s="166">
        <v>209155</v>
      </c>
    </row>
    <row r="72" spans="1:12" s="2" customFormat="1" ht="14.25" customHeight="1" x14ac:dyDescent="0.35">
      <c r="A72" s="167">
        <v>44165</v>
      </c>
      <c r="B72" s="71" t="s">
        <v>713</v>
      </c>
      <c r="C72" s="72" t="s">
        <v>714</v>
      </c>
      <c r="D72" s="72" t="s">
        <v>89</v>
      </c>
      <c r="E72" s="203">
        <v>1</v>
      </c>
      <c r="F72" s="204">
        <v>15</v>
      </c>
      <c r="G72" s="204">
        <v>5</v>
      </c>
      <c r="H72" s="213" t="s">
        <v>90</v>
      </c>
      <c r="I72" s="83">
        <v>1</v>
      </c>
      <c r="J72" s="209">
        <v>1561</v>
      </c>
      <c r="K72" s="100">
        <v>451</v>
      </c>
      <c r="L72" s="205">
        <v>213015</v>
      </c>
    </row>
    <row r="73" spans="1:12" s="2" customFormat="1" ht="14.25" customHeight="1" x14ac:dyDescent="0.35">
      <c r="A73" s="211">
        <v>44165</v>
      </c>
      <c r="B73" s="212" t="s">
        <v>715</v>
      </c>
      <c r="C73" s="213" t="s">
        <v>716</v>
      </c>
      <c r="D73" s="213" t="s">
        <v>89</v>
      </c>
      <c r="E73" s="203">
        <v>1</v>
      </c>
      <c r="F73" s="238">
        <v>21</v>
      </c>
      <c r="G73" s="238">
        <v>5</v>
      </c>
      <c r="H73" s="213" t="s">
        <v>90</v>
      </c>
      <c r="I73" s="81">
        <v>1</v>
      </c>
      <c r="J73" s="239">
        <v>1744</v>
      </c>
      <c r="K73" s="240">
        <v>520</v>
      </c>
      <c r="L73" s="166">
        <v>226420</v>
      </c>
    </row>
    <row r="74" spans="1:12" s="2" customFormat="1" ht="14.25" customHeight="1" x14ac:dyDescent="0.35">
      <c r="A74" s="211">
        <v>44165</v>
      </c>
      <c r="B74" s="212" t="s">
        <v>717</v>
      </c>
      <c r="C74" s="213" t="s">
        <v>718</v>
      </c>
      <c r="D74" s="213" t="s">
        <v>89</v>
      </c>
      <c r="E74" s="203">
        <v>1</v>
      </c>
      <c r="F74" s="238">
        <v>25</v>
      </c>
      <c r="G74" s="238">
        <v>5</v>
      </c>
      <c r="H74" s="213" t="s">
        <v>90</v>
      </c>
      <c r="I74" s="81">
        <v>1</v>
      </c>
      <c r="J74" s="239">
        <v>1561</v>
      </c>
      <c r="K74" s="240">
        <v>536</v>
      </c>
      <c r="L74" s="166">
        <v>213545</v>
      </c>
    </row>
    <row r="75" spans="1:12" s="2" customFormat="1" ht="13.35" customHeight="1" x14ac:dyDescent="0.35">
      <c r="A75" s="211">
        <v>44165</v>
      </c>
      <c r="B75" s="212" t="s">
        <v>719</v>
      </c>
      <c r="C75" s="213" t="s">
        <v>724</v>
      </c>
      <c r="D75" s="213" t="s">
        <v>89</v>
      </c>
      <c r="E75" s="203">
        <v>1</v>
      </c>
      <c r="F75" s="238">
        <v>24</v>
      </c>
      <c r="G75" s="238">
        <v>5</v>
      </c>
      <c r="H75" s="213" t="s">
        <v>90</v>
      </c>
      <c r="I75" s="81">
        <v>1</v>
      </c>
      <c r="J75" s="239">
        <v>1681</v>
      </c>
      <c r="K75" s="240">
        <v>541</v>
      </c>
      <c r="L75" s="166">
        <v>231190</v>
      </c>
    </row>
    <row r="76" spans="1:12" s="2" customFormat="1" ht="13.35" customHeight="1" x14ac:dyDescent="0.35">
      <c r="A76" s="211">
        <v>44165</v>
      </c>
      <c r="B76" s="212" t="s">
        <v>720</v>
      </c>
      <c r="C76" s="213" t="s">
        <v>721</v>
      </c>
      <c r="D76" s="213" t="s">
        <v>89</v>
      </c>
      <c r="E76" s="203">
        <v>1</v>
      </c>
      <c r="F76" s="238">
        <v>8</v>
      </c>
      <c r="G76" s="238">
        <v>6</v>
      </c>
      <c r="H76" s="213" t="s">
        <v>90</v>
      </c>
      <c r="I76" s="81">
        <v>1</v>
      </c>
      <c r="J76" s="239">
        <v>1535</v>
      </c>
      <c r="K76" s="240">
        <v>424</v>
      </c>
      <c r="L76" s="166">
        <v>205755</v>
      </c>
    </row>
    <row r="77" spans="1:12" s="2" customFormat="1" ht="13.35" customHeight="1" x14ac:dyDescent="0.35">
      <c r="A77" s="211">
        <v>44165</v>
      </c>
      <c r="B77" s="212" t="s">
        <v>722</v>
      </c>
      <c r="C77" s="213" t="s">
        <v>723</v>
      </c>
      <c r="D77" s="213" t="s">
        <v>89</v>
      </c>
      <c r="E77" s="203">
        <v>1</v>
      </c>
      <c r="F77" s="238">
        <v>11</v>
      </c>
      <c r="G77" s="238">
        <v>6</v>
      </c>
      <c r="H77" s="213" t="s">
        <v>90</v>
      </c>
      <c r="I77" s="81">
        <v>1</v>
      </c>
      <c r="J77" s="239">
        <v>1681</v>
      </c>
      <c r="K77" s="240">
        <v>541</v>
      </c>
      <c r="L77" s="166">
        <v>222755</v>
      </c>
    </row>
    <row r="78" spans="1:12" s="2" customFormat="1" ht="13.35" customHeight="1" x14ac:dyDescent="0.35">
      <c r="A78" s="211">
        <v>44165</v>
      </c>
      <c r="B78" s="212" t="s">
        <v>725</v>
      </c>
      <c r="C78" s="213" t="s">
        <v>726</v>
      </c>
      <c r="D78" s="213" t="s">
        <v>89</v>
      </c>
      <c r="E78" s="203">
        <v>1</v>
      </c>
      <c r="F78" s="238">
        <v>14</v>
      </c>
      <c r="G78" s="238">
        <v>6</v>
      </c>
      <c r="H78" s="213" t="s">
        <v>90</v>
      </c>
      <c r="I78" s="81">
        <v>1</v>
      </c>
      <c r="J78" s="239">
        <v>1744</v>
      </c>
      <c r="K78" s="240">
        <v>520</v>
      </c>
      <c r="L78" s="166">
        <v>225725</v>
      </c>
    </row>
    <row r="79" spans="1:12" s="2" customFormat="1" ht="13.35" customHeight="1" x14ac:dyDescent="0.35">
      <c r="A79" s="211">
        <v>44165</v>
      </c>
      <c r="B79" s="212" t="s">
        <v>727</v>
      </c>
      <c r="C79" s="213" t="s">
        <v>728</v>
      </c>
      <c r="D79" s="213" t="s">
        <v>89</v>
      </c>
      <c r="E79" s="203">
        <v>1</v>
      </c>
      <c r="F79" s="238">
        <v>15</v>
      </c>
      <c r="G79" s="238">
        <v>6</v>
      </c>
      <c r="H79" s="213" t="s">
        <v>90</v>
      </c>
      <c r="I79" s="81">
        <v>1</v>
      </c>
      <c r="J79" s="239">
        <v>1561</v>
      </c>
      <c r="K79" s="240">
        <v>536</v>
      </c>
      <c r="L79" s="166">
        <v>210415</v>
      </c>
    </row>
    <row r="80" spans="1:12" s="2" customFormat="1" ht="13.35" customHeight="1" x14ac:dyDescent="0.35">
      <c r="A80" s="211">
        <v>44165</v>
      </c>
      <c r="B80" s="212" t="s">
        <v>733</v>
      </c>
      <c r="C80" s="213" t="s">
        <v>734</v>
      </c>
      <c r="D80" s="213" t="s">
        <v>89</v>
      </c>
      <c r="E80" s="203">
        <v>1</v>
      </c>
      <c r="F80" s="238">
        <v>17</v>
      </c>
      <c r="G80" s="238">
        <v>6</v>
      </c>
      <c r="H80" s="213" t="s">
        <v>90</v>
      </c>
      <c r="I80" s="81">
        <v>1</v>
      </c>
      <c r="J80" s="239">
        <v>1879</v>
      </c>
      <c r="K80" s="240">
        <v>544</v>
      </c>
      <c r="L80" s="166">
        <v>244475</v>
      </c>
    </row>
    <row r="81" spans="1:12" s="2" customFormat="1" ht="13.35" customHeight="1" x14ac:dyDescent="0.35">
      <c r="A81" s="211">
        <v>44165</v>
      </c>
      <c r="B81" s="212" t="s">
        <v>729</v>
      </c>
      <c r="C81" s="213" t="s">
        <v>730</v>
      </c>
      <c r="D81" s="213" t="s">
        <v>89</v>
      </c>
      <c r="E81" s="203">
        <v>1</v>
      </c>
      <c r="F81" s="238">
        <v>16</v>
      </c>
      <c r="G81" s="238">
        <v>6</v>
      </c>
      <c r="H81" s="213" t="s">
        <v>90</v>
      </c>
      <c r="I81" s="81">
        <v>1</v>
      </c>
      <c r="J81" s="239">
        <v>1535</v>
      </c>
      <c r="K81" s="240">
        <v>424</v>
      </c>
      <c r="L81" s="166">
        <v>207650</v>
      </c>
    </row>
    <row r="82" spans="1:12" s="2" customFormat="1" ht="13.35" customHeight="1" x14ac:dyDescent="0.35">
      <c r="A82" s="211">
        <v>44165</v>
      </c>
      <c r="B82" s="212" t="s">
        <v>731</v>
      </c>
      <c r="C82" s="213" t="s">
        <v>732</v>
      </c>
      <c r="D82" s="213" t="s">
        <v>89</v>
      </c>
      <c r="E82" s="203">
        <v>1</v>
      </c>
      <c r="F82" s="238">
        <v>30</v>
      </c>
      <c r="G82" s="238">
        <v>2</v>
      </c>
      <c r="H82" s="213" t="s">
        <v>111</v>
      </c>
      <c r="I82" s="81">
        <v>1</v>
      </c>
      <c r="J82" s="239">
        <v>1833</v>
      </c>
      <c r="K82" s="240">
        <v>491</v>
      </c>
      <c r="L82" s="166">
        <v>167706</v>
      </c>
    </row>
    <row r="83" spans="1:12" s="2" customFormat="1" ht="13.35" customHeight="1" x14ac:dyDescent="0.35">
      <c r="A83" s="211">
        <v>44165</v>
      </c>
      <c r="B83" s="212" t="s">
        <v>749</v>
      </c>
      <c r="C83" s="213" t="s">
        <v>750</v>
      </c>
      <c r="D83" s="213" t="s">
        <v>589</v>
      </c>
      <c r="E83" s="203">
        <v>1</v>
      </c>
      <c r="F83" s="238">
        <v>3</v>
      </c>
      <c r="G83" s="238">
        <v>8</v>
      </c>
      <c r="H83" s="213" t="s">
        <v>693</v>
      </c>
      <c r="I83" s="81">
        <v>1</v>
      </c>
      <c r="J83" s="239">
        <v>1816</v>
      </c>
      <c r="K83" s="240">
        <v>534</v>
      </c>
      <c r="L83" s="166">
        <v>275000</v>
      </c>
    </row>
    <row r="84" spans="1:12" s="2" customFormat="1" ht="13.35" customHeight="1" x14ac:dyDescent="0.4">
      <c r="A84" s="168"/>
      <c r="B84" s="41"/>
      <c r="C84" s="42"/>
      <c r="D84" s="43"/>
      <c r="E84" s="42"/>
      <c r="F84" s="44"/>
      <c r="G84" s="45"/>
      <c r="H84" s="32" t="s">
        <v>13</v>
      </c>
      <c r="I84" s="69">
        <f>SUM(I3:I83)</f>
        <v>81</v>
      </c>
      <c r="J84" s="22">
        <f>SUM(J3:J83)</f>
        <v>145423</v>
      </c>
      <c r="K84" s="101">
        <f>SUM(K3:K83)</f>
        <v>41832</v>
      </c>
      <c r="L84" s="169">
        <f>SUM(L3:L83)</f>
        <v>16098526</v>
      </c>
    </row>
    <row r="85" spans="1:12" s="2" customFormat="1" ht="13.35" customHeight="1" x14ac:dyDescent="0.4">
      <c r="A85" s="329" t="s">
        <v>45</v>
      </c>
      <c r="B85" s="330"/>
      <c r="C85" s="330"/>
      <c r="D85" s="35"/>
      <c r="E85" s="36"/>
      <c r="F85" s="36"/>
      <c r="G85" s="36"/>
      <c r="H85" s="37"/>
      <c r="I85" s="38"/>
      <c r="J85" s="39"/>
      <c r="K85" s="98"/>
      <c r="L85" s="246"/>
    </row>
    <row r="86" spans="1:12" s="2" customFormat="1" ht="13.35" customHeight="1" x14ac:dyDescent="0.4">
      <c r="A86" s="163" t="s">
        <v>0</v>
      </c>
      <c r="B86" s="65" t="s">
        <v>17</v>
      </c>
      <c r="C86" s="99" t="s">
        <v>2</v>
      </c>
      <c r="D86" s="99" t="s">
        <v>3</v>
      </c>
      <c r="E86" s="66" t="s">
        <v>20</v>
      </c>
      <c r="F86" s="66" t="s">
        <v>18</v>
      </c>
      <c r="G86" s="66" t="s">
        <v>5</v>
      </c>
      <c r="H86" s="99" t="s">
        <v>19</v>
      </c>
      <c r="I86" s="129" t="s">
        <v>40</v>
      </c>
      <c r="J86" s="123" t="s">
        <v>29</v>
      </c>
      <c r="K86" s="124" t="s">
        <v>30</v>
      </c>
      <c r="L86" s="164" t="s">
        <v>6</v>
      </c>
    </row>
    <row r="87" spans="1:12" s="2" customFormat="1" ht="13.35" customHeight="1" x14ac:dyDescent="0.35">
      <c r="A87" s="167"/>
      <c r="B87" s="71"/>
      <c r="C87" s="72"/>
      <c r="D87" s="72"/>
      <c r="E87" s="73"/>
      <c r="F87" s="208"/>
      <c r="G87" s="72"/>
      <c r="H87" s="72"/>
      <c r="I87" s="83"/>
      <c r="J87" s="75"/>
      <c r="K87" s="100"/>
      <c r="L87" s="205"/>
    </row>
    <row r="88" spans="1:12" s="2" customFormat="1" ht="13.35" customHeight="1" x14ac:dyDescent="0.35">
      <c r="A88" s="167"/>
      <c r="B88" s="71"/>
      <c r="C88" s="72"/>
      <c r="D88" s="72"/>
      <c r="E88" s="73"/>
      <c r="F88" s="208"/>
      <c r="G88" s="72"/>
      <c r="H88" s="72"/>
      <c r="I88" s="83"/>
      <c r="J88" s="75"/>
      <c r="K88" s="100"/>
      <c r="L88" s="205"/>
    </row>
    <row r="89" spans="1:12" s="2" customFormat="1" ht="15" customHeight="1" x14ac:dyDescent="0.4">
      <c r="A89" s="168"/>
      <c r="B89" s="41"/>
      <c r="C89" s="42"/>
      <c r="D89" s="43"/>
      <c r="E89" s="42"/>
      <c r="F89" s="44"/>
      <c r="G89" s="45"/>
      <c r="H89" s="32" t="s">
        <v>13</v>
      </c>
      <c r="I89" s="69">
        <f>SUM(I87:I88)</f>
        <v>0</v>
      </c>
      <c r="J89" s="33">
        <f>SUM(J87:J88)</f>
        <v>0</v>
      </c>
      <c r="K89" s="101">
        <f>SUM(K87:K88)</f>
        <v>0</v>
      </c>
      <c r="L89" s="169">
        <f>SUM(L87:L88)</f>
        <v>0</v>
      </c>
    </row>
    <row r="90" spans="1:12" s="2" customFormat="1" ht="15" customHeight="1" x14ac:dyDescent="0.4">
      <c r="A90" s="218"/>
      <c r="B90" s="219"/>
      <c r="C90" s="220"/>
      <c r="D90" s="221"/>
      <c r="E90" s="220"/>
      <c r="F90" s="222"/>
      <c r="G90" s="220"/>
      <c r="H90" s="223" t="s">
        <v>47</v>
      </c>
      <c r="I90" s="224">
        <f>SUM(I84,I89)</f>
        <v>81</v>
      </c>
      <c r="J90" s="225">
        <f>SUM(J84,J89)</f>
        <v>145423</v>
      </c>
      <c r="K90" s="226">
        <f>SUM(K84,K89)</f>
        <v>41832</v>
      </c>
      <c r="L90" s="227">
        <f>SUM(L84,L89)</f>
        <v>16098526</v>
      </c>
    </row>
    <row r="91" spans="1:12" s="2" customFormat="1" ht="15" customHeight="1" x14ac:dyDescent="0.4">
      <c r="A91" s="326" t="s">
        <v>33</v>
      </c>
      <c r="B91" s="327"/>
      <c r="C91" s="327"/>
      <c r="D91" s="35"/>
      <c r="E91" s="36"/>
      <c r="F91" s="36"/>
      <c r="G91" s="36"/>
      <c r="H91" s="37"/>
      <c r="I91" s="38"/>
      <c r="J91" s="35"/>
      <c r="K91" s="98"/>
      <c r="L91" s="170"/>
    </row>
    <row r="92" spans="1:12" s="2" customFormat="1" ht="15" customHeight="1" x14ac:dyDescent="0.4">
      <c r="A92" s="171" t="s">
        <v>0</v>
      </c>
      <c r="B92" s="67" t="s">
        <v>1</v>
      </c>
      <c r="C92" s="102" t="s">
        <v>2</v>
      </c>
      <c r="D92" s="102" t="s">
        <v>3</v>
      </c>
      <c r="E92" s="68" t="s">
        <v>20</v>
      </c>
      <c r="F92" s="68" t="s">
        <v>4</v>
      </c>
      <c r="G92" s="68" t="s">
        <v>5</v>
      </c>
      <c r="H92" s="102" t="s">
        <v>19</v>
      </c>
      <c r="I92" s="130" t="s">
        <v>40</v>
      </c>
      <c r="J92" s="125" t="s">
        <v>29</v>
      </c>
      <c r="K92" s="102" t="s">
        <v>30</v>
      </c>
      <c r="L92" s="172" t="s">
        <v>6</v>
      </c>
    </row>
    <row r="93" spans="1:12" s="2" customFormat="1" ht="15" customHeight="1" x14ac:dyDescent="0.35">
      <c r="A93" s="167"/>
      <c r="B93" s="71"/>
      <c r="C93" s="72"/>
      <c r="D93" s="73"/>
      <c r="E93" s="119"/>
      <c r="F93" s="119"/>
      <c r="G93" s="119"/>
      <c r="H93" s="73"/>
      <c r="I93" s="191"/>
      <c r="J93" s="193"/>
      <c r="K93" s="191"/>
      <c r="L93" s="192"/>
    </row>
    <row r="94" spans="1:12" s="2" customFormat="1" ht="15" customHeight="1" x14ac:dyDescent="0.35">
      <c r="A94" s="167"/>
      <c r="B94" s="71"/>
      <c r="C94" s="72"/>
      <c r="D94" s="73"/>
      <c r="E94" s="119"/>
      <c r="F94" s="119"/>
      <c r="G94" s="119"/>
      <c r="H94" s="73"/>
      <c r="I94" s="191"/>
      <c r="J94" s="193"/>
      <c r="K94" s="191"/>
      <c r="L94" s="192"/>
    </row>
    <row r="95" spans="1:12" s="2" customFormat="1" ht="15" customHeight="1" x14ac:dyDescent="0.4">
      <c r="A95" s="173"/>
      <c r="B95" s="106"/>
      <c r="C95" s="107"/>
      <c r="D95" s="108"/>
      <c r="E95" s="109"/>
      <c r="F95" s="109"/>
      <c r="G95" s="110"/>
      <c r="H95" s="34" t="s">
        <v>13</v>
      </c>
      <c r="I95" s="70">
        <f>SUM(I93:I94)</f>
        <v>0</v>
      </c>
      <c r="J95" s="194">
        <f>SUM(J93:J94)</f>
        <v>0</v>
      </c>
      <c r="K95" s="111">
        <f>SUM(K93:K94)</f>
        <v>0</v>
      </c>
      <c r="L95" s="174">
        <f>SUM(L93:L94)</f>
        <v>0</v>
      </c>
    </row>
    <row r="96" spans="1:12" s="2" customFormat="1" ht="15" customHeight="1" x14ac:dyDescent="0.4">
      <c r="A96" s="326" t="s">
        <v>34</v>
      </c>
      <c r="B96" s="328"/>
      <c r="C96" s="328"/>
      <c r="D96" s="35"/>
      <c r="E96" s="36"/>
      <c r="F96" s="36"/>
      <c r="G96" s="36"/>
      <c r="H96" s="37"/>
      <c r="I96" s="38"/>
      <c r="J96" s="35"/>
      <c r="K96" s="98"/>
      <c r="L96" s="170"/>
    </row>
    <row r="97" spans="1:21" s="2" customFormat="1" ht="15" customHeight="1" x14ac:dyDescent="0.4">
      <c r="A97" s="171" t="s">
        <v>0</v>
      </c>
      <c r="B97" s="67" t="s">
        <v>1</v>
      </c>
      <c r="C97" s="102" t="s">
        <v>2</v>
      </c>
      <c r="D97" s="102" t="s">
        <v>3</v>
      </c>
      <c r="E97" s="68" t="s">
        <v>20</v>
      </c>
      <c r="F97" s="68" t="s">
        <v>4</v>
      </c>
      <c r="G97" s="68" t="s">
        <v>5</v>
      </c>
      <c r="H97" s="102" t="s">
        <v>19</v>
      </c>
      <c r="I97" s="130" t="s">
        <v>40</v>
      </c>
      <c r="J97" s="102" t="s">
        <v>29</v>
      </c>
      <c r="K97" s="126" t="s">
        <v>30</v>
      </c>
      <c r="L97" s="172" t="s">
        <v>6</v>
      </c>
    </row>
    <row r="98" spans="1:21" s="2" customFormat="1" ht="15" customHeight="1" x14ac:dyDescent="0.35">
      <c r="A98" s="165"/>
      <c r="B98" s="78"/>
      <c r="C98" s="73"/>
      <c r="D98" s="73"/>
      <c r="E98" s="73"/>
      <c r="F98" s="73"/>
      <c r="G98" s="73"/>
      <c r="H98" s="73"/>
      <c r="I98" s="74"/>
      <c r="J98" s="80"/>
      <c r="K98" s="103"/>
      <c r="L98" s="205"/>
    </row>
    <row r="99" spans="1:21" s="2" customFormat="1" ht="15" customHeight="1" x14ac:dyDescent="0.35">
      <c r="A99" s="165"/>
      <c r="B99" s="78"/>
      <c r="C99" s="73"/>
      <c r="D99" s="73"/>
      <c r="E99" s="73"/>
      <c r="F99" s="73"/>
      <c r="G99" s="73"/>
      <c r="H99" s="73"/>
      <c r="I99" s="74"/>
      <c r="J99" s="80"/>
      <c r="K99" s="103"/>
      <c r="L99" s="205"/>
    </row>
    <row r="100" spans="1:21" s="2" customFormat="1" ht="15" customHeight="1" x14ac:dyDescent="0.4">
      <c r="A100" s="175"/>
      <c r="B100" s="85"/>
      <c r="C100" s="47"/>
      <c r="D100" s="48"/>
      <c r="E100" s="47"/>
      <c r="F100" s="47"/>
      <c r="G100" s="47"/>
      <c r="H100" s="21" t="s">
        <v>13</v>
      </c>
      <c r="I100" s="86">
        <f>SUM(I98:I99)</f>
        <v>0</v>
      </c>
      <c r="J100" s="22">
        <f>SUM(J98:J99)</f>
        <v>0</v>
      </c>
      <c r="K100" s="104">
        <f>SUM(K98:K99)</f>
        <v>0</v>
      </c>
      <c r="L100" s="169">
        <f>SUM(L98:L99)</f>
        <v>0</v>
      </c>
    </row>
    <row r="101" spans="1:21" s="2" customFormat="1" ht="15" customHeight="1" x14ac:dyDescent="0.4">
      <c r="A101" s="326" t="s">
        <v>35</v>
      </c>
      <c r="B101" s="328"/>
      <c r="C101" s="328"/>
      <c r="D101" s="35"/>
      <c r="E101" s="36"/>
      <c r="F101" s="36"/>
      <c r="G101" s="36"/>
      <c r="H101" s="37"/>
      <c r="I101" s="38"/>
      <c r="J101" s="35"/>
      <c r="K101" s="98"/>
      <c r="L101" s="170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2" customFormat="1" ht="15" customHeight="1" x14ac:dyDescent="0.4">
      <c r="A102" s="171" t="s">
        <v>0</v>
      </c>
      <c r="B102" s="67" t="s">
        <v>1</v>
      </c>
      <c r="C102" s="102" t="s">
        <v>2</v>
      </c>
      <c r="D102" s="102" t="s">
        <v>3</v>
      </c>
      <c r="E102" s="68" t="s">
        <v>20</v>
      </c>
      <c r="F102" s="68" t="s">
        <v>4</v>
      </c>
      <c r="G102" s="68" t="s">
        <v>5</v>
      </c>
      <c r="H102" s="102" t="s">
        <v>19</v>
      </c>
      <c r="I102" s="130" t="s">
        <v>40</v>
      </c>
      <c r="J102" s="102" t="s">
        <v>29</v>
      </c>
      <c r="K102" s="126" t="s">
        <v>30</v>
      </c>
      <c r="L102" s="172" t="s">
        <v>6</v>
      </c>
    </row>
    <row r="103" spans="1:21" s="2" customFormat="1" ht="15" customHeight="1" x14ac:dyDescent="0.35">
      <c r="A103" s="165"/>
      <c r="B103" s="78"/>
      <c r="C103" s="73"/>
      <c r="D103" s="73"/>
      <c r="E103" s="73"/>
      <c r="F103" s="73"/>
      <c r="G103" s="73"/>
      <c r="H103" s="73"/>
      <c r="I103" s="74"/>
      <c r="J103" s="80"/>
      <c r="K103" s="103"/>
      <c r="L103" s="205"/>
    </row>
    <row r="104" spans="1:21" s="2" customFormat="1" ht="15" customHeight="1" x14ac:dyDescent="0.35">
      <c r="A104" s="165"/>
      <c r="B104" s="78"/>
      <c r="C104" s="73"/>
      <c r="D104" s="73"/>
      <c r="E104" s="73"/>
      <c r="F104" s="73"/>
      <c r="G104" s="73"/>
      <c r="H104" s="73"/>
      <c r="I104" s="74"/>
      <c r="J104" s="80"/>
      <c r="K104" s="103"/>
      <c r="L104" s="205"/>
    </row>
    <row r="105" spans="1:21" s="2" customFormat="1" ht="15" customHeight="1" x14ac:dyDescent="0.4">
      <c r="A105" s="175"/>
      <c r="B105" s="85"/>
      <c r="C105" s="47"/>
      <c r="D105" s="48"/>
      <c r="E105" s="47"/>
      <c r="F105" s="47"/>
      <c r="G105" s="47"/>
      <c r="H105" s="21" t="s">
        <v>13</v>
      </c>
      <c r="I105" s="86">
        <f>SUM(I103:I104)</f>
        <v>0</v>
      </c>
      <c r="J105" s="22">
        <f>SUM(J103:J104)</f>
        <v>0</v>
      </c>
      <c r="K105" s="104">
        <f>SUM(K103:K104)</f>
        <v>0</v>
      </c>
      <c r="L105" s="169">
        <f>SUM(L103:L104)</f>
        <v>0</v>
      </c>
    </row>
    <row r="106" spans="1:21" s="2" customFormat="1" ht="15" customHeight="1" x14ac:dyDescent="0.4">
      <c r="A106" s="326" t="s">
        <v>23</v>
      </c>
      <c r="B106" s="327"/>
      <c r="C106" s="327"/>
      <c r="D106" s="40"/>
      <c r="E106" s="36"/>
      <c r="F106" s="36"/>
      <c r="G106" s="36"/>
      <c r="H106" s="37"/>
      <c r="I106" s="38"/>
      <c r="J106" s="35"/>
      <c r="K106" s="98"/>
      <c r="L106" s="170"/>
    </row>
    <row r="107" spans="1:21" s="2" customFormat="1" ht="15" customHeight="1" x14ac:dyDescent="0.4">
      <c r="A107" s="171" t="s">
        <v>0</v>
      </c>
      <c r="B107" s="67" t="s">
        <v>1</v>
      </c>
      <c r="C107" s="102" t="s">
        <v>2</v>
      </c>
      <c r="D107" s="102" t="s">
        <v>3</v>
      </c>
      <c r="E107" s="68" t="s">
        <v>20</v>
      </c>
      <c r="F107" s="68" t="s">
        <v>4</v>
      </c>
      <c r="G107" s="68" t="s">
        <v>5</v>
      </c>
      <c r="H107" s="102" t="s">
        <v>19</v>
      </c>
      <c r="I107" s="130" t="s">
        <v>40</v>
      </c>
      <c r="J107" s="102" t="s">
        <v>29</v>
      </c>
      <c r="K107" s="127" t="s">
        <v>30</v>
      </c>
      <c r="L107" s="176" t="s">
        <v>6</v>
      </c>
    </row>
    <row r="108" spans="1:21" s="2" customFormat="1" ht="15" customHeight="1" x14ac:dyDescent="0.35">
      <c r="A108" s="323">
        <v>44134</v>
      </c>
      <c r="B108" s="71" t="s">
        <v>231</v>
      </c>
      <c r="C108" s="72" t="s">
        <v>232</v>
      </c>
      <c r="D108" s="72"/>
      <c r="E108" s="203"/>
      <c r="F108" s="204"/>
      <c r="G108" s="204"/>
      <c r="H108" s="213" t="s">
        <v>233</v>
      </c>
      <c r="I108" s="83">
        <v>1</v>
      </c>
      <c r="J108" s="75">
        <v>0</v>
      </c>
      <c r="K108" s="100">
        <v>0</v>
      </c>
      <c r="L108" s="166">
        <v>8000</v>
      </c>
    </row>
    <row r="109" spans="1:21" s="2" customFormat="1" ht="15" customHeight="1" x14ac:dyDescent="0.35">
      <c r="A109" s="165">
        <v>44137</v>
      </c>
      <c r="B109" s="78" t="s">
        <v>234</v>
      </c>
      <c r="C109" s="73" t="s">
        <v>235</v>
      </c>
      <c r="D109" s="73" t="s">
        <v>236</v>
      </c>
      <c r="E109" s="73"/>
      <c r="F109" s="203"/>
      <c r="G109" s="73"/>
      <c r="H109" s="249" t="s">
        <v>237</v>
      </c>
      <c r="I109" s="81">
        <v>1</v>
      </c>
      <c r="J109" s="241">
        <v>0</v>
      </c>
      <c r="K109" s="118">
        <v>0</v>
      </c>
      <c r="L109" s="166">
        <v>5400</v>
      </c>
    </row>
    <row r="110" spans="1:21" s="2" customFormat="1" ht="15" customHeight="1" x14ac:dyDescent="0.35">
      <c r="A110" s="167">
        <v>44137</v>
      </c>
      <c r="B110" s="71" t="s">
        <v>238</v>
      </c>
      <c r="C110" s="72" t="s">
        <v>239</v>
      </c>
      <c r="D110" s="72" t="s">
        <v>240</v>
      </c>
      <c r="E110" s="203"/>
      <c r="F110" s="204"/>
      <c r="G110" s="204"/>
      <c r="H110" s="213" t="s">
        <v>237</v>
      </c>
      <c r="I110" s="83">
        <v>1</v>
      </c>
      <c r="J110" s="209">
        <v>0</v>
      </c>
      <c r="K110" s="100">
        <v>0</v>
      </c>
      <c r="L110" s="205">
        <v>12700</v>
      </c>
    </row>
    <row r="111" spans="1:21" s="2" customFormat="1" ht="15" customHeight="1" x14ac:dyDescent="0.35">
      <c r="A111" s="165">
        <v>44137</v>
      </c>
      <c r="B111" s="78" t="s">
        <v>241</v>
      </c>
      <c r="C111" s="73" t="s">
        <v>242</v>
      </c>
      <c r="D111" s="73" t="s">
        <v>243</v>
      </c>
      <c r="E111" s="73"/>
      <c r="F111" s="203"/>
      <c r="G111" s="73"/>
      <c r="H111" s="73" t="s">
        <v>244</v>
      </c>
      <c r="I111" s="81">
        <v>1</v>
      </c>
      <c r="J111" s="241">
        <v>0</v>
      </c>
      <c r="K111" s="118">
        <v>0</v>
      </c>
      <c r="L111" s="166">
        <v>8323</v>
      </c>
    </row>
    <row r="112" spans="1:21" s="2" customFormat="1" ht="15" customHeight="1" x14ac:dyDescent="0.35">
      <c r="A112" s="167">
        <v>44138</v>
      </c>
      <c r="B112" s="71" t="s">
        <v>245</v>
      </c>
      <c r="C112" s="72" t="s">
        <v>246</v>
      </c>
      <c r="D112" s="72" t="s">
        <v>247</v>
      </c>
      <c r="E112" s="203"/>
      <c r="F112" s="204"/>
      <c r="G112" s="204"/>
      <c r="H112" s="213" t="s">
        <v>248</v>
      </c>
      <c r="I112" s="83">
        <v>1</v>
      </c>
      <c r="J112" s="209">
        <v>2142</v>
      </c>
      <c r="K112" s="100">
        <v>360</v>
      </c>
      <c r="L112" s="166">
        <v>10660</v>
      </c>
    </row>
    <row r="113" spans="1:12" s="2" customFormat="1" ht="14.25" customHeight="1" x14ac:dyDescent="0.35">
      <c r="A113" s="167">
        <v>44138</v>
      </c>
      <c r="B113" s="71" t="s">
        <v>322</v>
      </c>
      <c r="C113" s="72" t="s">
        <v>323</v>
      </c>
      <c r="D113" s="72"/>
      <c r="E113" s="203"/>
      <c r="F113" s="204"/>
      <c r="G113" s="204"/>
      <c r="H113" s="213" t="s">
        <v>324</v>
      </c>
      <c r="I113" s="83">
        <v>1</v>
      </c>
      <c r="J113" s="209">
        <v>90</v>
      </c>
      <c r="K113" s="100">
        <v>0</v>
      </c>
      <c r="L113" s="205">
        <v>5000</v>
      </c>
    </row>
    <row r="114" spans="1:12" s="2" customFormat="1" ht="15" customHeight="1" x14ac:dyDescent="0.35">
      <c r="A114" s="167">
        <v>44139</v>
      </c>
      <c r="B114" s="71" t="s">
        <v>249</v>
      </c>
      <c r="C114" s="72" t="s">
        <v>250</v>
      </c>
      <c r="D114" s="72" t="s">
        <v>251</v>
      </c>
      <c r="E114" s="203"/>
      <c r="F114" s="204"/>
      <c r="G114" s="204"/>
      <c r="H114" s="213" t="s">
        <v>252</v>
      </c>
      <c r="I114" s="83">
        <v>1</v>
      </c>
      <c r="J114" s="209">
        <v>0</v>
      </c>
      <c r="K114" s="100">
        <v>0</v>
      </c>
      <c r="L114" s="205">
        <v>500</v>
      </c>
    </row>
    <row r="115" spans="1:12" s="2" customFormat="1" ht="15" customHeight="1" x14ac:dyDescent="0.35">
      <c r="A115" s="165">
        <v>44139</v>
      </c>
      <c r="B115" s="78" t="s">
        <v>253</v>
      </c>
      <c r="C115" s="73" t="s">
        <v>254</v>
      </c>
      <c r="D115" s="73" t="s">
        <v>255</v>
      </c>
      <c r="E115" s="73"/>
      <c r="F115" s="203"/>
      <c r="G115" s="73"/>
      <c r="H115" s="73" t="s">
        <v>256</v>
      </c>
      <c r="I115" s="81">
        <v>1</v>
      </c>
      <c r="J115" s="241">
        <v>0</v>
      </c>
      <c r="K115" s="118">
        <v>0</v>
      </c>
      <c r="L115" s="166">
        <v>8000</v>
      </c>
    </row>
    <row r="116" spans="1:12" s="2" customFormat="1" ht="15" customHeight="1" x14ac:dyDescent="0.35">
      <c r="A116" s="167">
        <v>44139</v>
      </c>
      <c r="B116" s="71" t="s">
        <v>270</v>
      </c>
      <c r="C116" s="72" t="s">
        <v>271</v>
      </c>
      <c r="D116" s="72" t="s">
        <v>138</v>
      </c>
      <c r="E116" s="203"/>
      <c r="F116" s="204"/>
      <c r="G116" s="204"/>
      <c r="H116" s="213" t="s">
        <v>237</v>
      </c>
      <c r="I116" s="83">
        <v>1</v>
      </c>
      <c r="J116" s="209">
        <v>0</v>
      </c>
      <c r="K116" s="100">
        <v>0</v>
      </c>
      <c r="L116" s="205">
        <v>9426</v>
      </c>
    </row>
    <row r="117" spans="1:12" s="2" customFormat="1" ht="15" customHeight="1" x14ac:dyDescent="0.35">
      <c r="A117" s="167">
        <v>44139</v>
      </c>
      <c r="B117" s="71" t="s">
        <v>272</v>
      </c>
      <c r="C117" s="72" t="s">
        <v>273</v>
      </c>
      <c r="D117" s="72" t="s">
        <v>243</v>
      </c>
      <c r="E117" s="203"/>
      <c r="F117" s="204"/>
      <c r="G117" s="204"/>
      <c r="H117" s="213" t="s">
        <v>274</v>
      </c>
      <c r="I117" s="83">
        <v>1</v>
      </c>
      <c r="J117" s="209">
        <v>0</v>
      </c>
      <c r="K117" s="100">
        <v>0</v>
      </c>
      <c r="L117" s="205">
        <v>10000</v>
      </c>
    </row>
    <row r="118" spans="1:12" s="2" customFormat="1" ht="15" customHeight="1" x14ac:dyDescent="0.35">
      <c r="A118" s="167">
        <v>44140</v>
      </c>
      <c r="B118" s="71" t="s">
        <v>257</v>
      </c>
      <c r="C118" s="72" t="s">
        <v>258</v>
      </c>
      <c r="D118" s="72" t="s">
        <v>259</v>
      </c>
      <c r="E118" s="203"/>
      <c r="F118" s="204"/>
      <c r="G118" s="204"/>
      <c r="H118" s="213" t="s">
        <v>260</v>
      </c>
      <c r="I118" s="83">
        <v>1</v>
      </c>
      <c r="J118" s="209">
        <v>0</v>
      </c>
      <c r="K118" s="100">
        <v>0</v>
      </c>
      <c r="L118" s="205">
        <v>7800</v>
      </c>
    </row>
    <row r="119" spans="1:12" s="2" customFormat="1" ht="15" customHeight="1" x14ac:dyDescent="0.35">
      <c r="A119" s="165">
        <v>44140</v>
      </c>
      <c r="B119" s="78" t="s">
        <v>261</v>
      </c>
      <c r="C119" s="73" t="s">
        <v>262</v>
      </c>
      <c r="D119" s="73" t="s">
        <v>240</v>
      </c>
      <c r="E119" s="73"/>
      <c r="F119" s="203"/>
      <c r="G119" s="73"/>
      <c r="H119" s="73" t="s">
        <v>263</v>
      </c>
      <c r="I119" s="81">
        <v>1</v>
      </c>
      <c r="J119" s="241">
        <v>0</v>
      </c>
      <c r="K119" s="118">
        <v>0</v>
      </c>
      <c r="L119" s="166">
        <v>11300</v>
      </c>
    </row>
    <row r="120" spans="1:12" s="2" customFormat="1" ht="15" customHeight="1" x14ac:dyDescent="0.35">
      <c r="A120" s="167">
        <v>44140</v>
      </c>
      <c r="B120" s="71" t="s">
        <v>264</v>
      </c>
      <c r="C120" s="72" t="s">
        <v>265</v>
      </c>
      <c r="D120" s="72"/>
      <c r="E120" s="203"/>
      <c r="F120" s="204"/>
      <c r="G120" s="204"/>
      <c r="H120" s="213" t="s">
        <v>266</v>
      </c>
      <c r="I120" s="83">
        <v>1</v>
      </c>
      <c r="J120" s="75">
        <v>0</v>
      </c>
      <c r="K120" s="100">
        <v>0</v>
      </c>
      <c r="L120" s="166">
        <v>4250</v>
      </c>
    </row>
    <row r="121" spans="1:12" s="2" customFormat="1" ht="15" customHeight="1" x14ac:dyDescent="0.35">
      <c r="A121" s="211">
        <v>44140</v>
      </c>
      <c r="B121" s="212" t="s">
        <v>267</v>
      </c>
      <c r="C121" s="213" t="s">
        <v>268</v>
      </c>
      <c r="D121" s="213" t="s">
        <v>159</v>
      </c>
      <c r="E121" s="203"/>
      <c r="F121" s="238"/>
      <c r="G121" s="238"/>
      <c r="H121" s="213" t="s">
        <v>269</v>
      </c>
      <c r="I121" s="81">
        <v>1</v>
      </c>
      <c r="J121" s="239">
        <v>1212</v>
      </c>
      <c r="K121" s="240">
        <v>0</v>
      </c>
      <c r="L121" s="166">
        <v>3500</v>
      </c>
    </row>
    <row r="122" spans="1:12" s="2" customFormat="1" ht="15" customHeight="1" x14ac:dyDescent="0.35">
      <c r="A122" s="165">
        <v>44141</v>
      </c>
      <c r="B122" s="78" t="s">
        <v>275</v>
      </c>
      <c r="C122" s="73" t="s">
        <v>276</v>
      </c>
      <c r="D122" s="73" t="s">
        <v>277</v>
      </c>
      <c r="E122" s="73"/>
      <c r="F122" s="203"/>
      <c r="G122" s="73"/>
      <c r="H122" s="73" t="s">
        <v>278</v>
      </c>
      <c r="I122" s="81">
        <v>1</v>
      </c>
      <c r="J122" s="241">
        <v>0</v>
      </c>
      <c r="K122" s="118">
        <v>0</v>
      </c>
      <c r="L122" s="166">
        <v>4800</v>
      </c>
    </row>
    <row r="123" spans="1:12" s="2" customFormat="1" ht="15" customHeight="1" x14ac:dyDescent="0.35">
      <c r="A123" s="167">
        <v>44141</v>
      </c>
      <c r="B123" s="71" t="s">
        <v>279</v>
      </c>
      <c r="C123" s="72" t="s">
        <v>280</v>
      </c>
      <c r="D123" s="72" t="s">
        <v>60</v>
      </c>
      <c r="E123" s="203"/>
      <c r="F123" s="204"/>
      <c r="G123" s="204"/>
      <c r="H123" s="213" t="s">
        <v>281</v>
      </c>
      <c r="I123" s="83">
        <v>1</v>
      </c>
      <c r="J123" s="209">
        <v>0</v>
      </c>
      <c r="K123" s="100">
        <v>0</v>
      </c>
      <c r="L123" s="205">
        <v>12320</v>
      </c>
    </row>
    <row r="124" spans="1:12" s="2" customFormat="1" ht="15" customHeight="1" x14ac:dyDescent="0.35">
      <c r="A124" s="167">
        <v>44144</v>
      </c>
      <c r="B124" s="71" t="s">
        <v>282</v>
      </c>
      <c r="C124" s="72" t="s">
        <v>283</v>
      </c>
      <c r="D124" s="72" t="s">
        <v>284</v>
      </c>
      <c r="E124" s="203"/>
      <c r="F124" s="204"/>
      <c r="G124" s="204"/>
      <c r="H124" s="213" t="s">
        <v>285</v>
      </c>
      <c r="I124" s="83">
        <v>1</v>
      </c>
      <c r="J124" s="209">
        <v>0</v>
      </c>
      <c r="K124" s="100">
        <v>0</v>
      </c>
      <c r="L124" s="205">
        <v>15000</v>
      </c>
    </row>
    <row r="125" spans="1:12" s="2" customFormat="1" ht="15" customHeight="1" x14ac:dyDescent="0.35">
      <c r="A125" s="167">
        <v>44144</v>
      </c>
      <c r="B125" s="71" t="s">
        <v>286</v>
      </c>
      <c r="C125" s="72" t="s">
        <v>287</v>
      </c>
      <c r="D125" s="72" t="s">
        <v>288</v>
      </c>
      <c r="E125" s="203"/>
      <c r="F125" s="204"/>
      <c r="G125" s="204"/>
      <c r="H125" s="213" t="s">
        <v>285</v>
      </c>
      <c r="I125" s="83">
        <v>1</v>
      </c>
      <c r="J125" s="209">
        <v>0</v>
      </c>
      <c r="K125" s="100">
        <v>0</v>
      </c>
      <c r="L125" s="205">
        <v>9000</v>
      </c>
    </row>
    <row r="126" spans="1:12" s="2" customFormat="1" ht="15" customHeight="1" x14ac:dyDescent="0.35">
      <c r="A126" s="167">
        <v>44144</v>
      </c>
      <c r="B126" s="71" t="s">
        <v>289</v>
      </c>
      <c r="C126" s="72" t="s">
        <v>290</v>
      </c>
      <c r="D126" s="72" t="s">
        <v>291</v>
      </c>
      <c r="E126" s="203"/>
      <c r="F126" s="204"/>
      <c r="G126" s="204"/>
      <c r="H126" s="213" t="s">
        <v>285</v>
      </c>
      <c r="I126" s="83">
        <v>1</v>
      </c>
      <c r="J126" s="209">
        <v>0</v>
      </c>
      <c r="K126" s="100">
        <v>0</v>
      </c>
      <c r="L126" s="205">
        <v>10000</v>
      </c>
    </row>
    <row r="127" spans="1:12" s="2" customFormat="1" ht="15" customHeight="1" x14ac:dyDescent="0.35">
      <c r="A127" s="167">
        <v>44145</v>
      </c>
      <c r="B127" s="71" t="s">
        <v>292</v>
      </c>
      <c r="C127" s="72" t="s">
        <v>293</v>
      </c>
      <c r="D127" s="72" t="s">
        <v>294</v>
      </c>
      <c r="E127" s="203"/>
      <c r="F127" s="204"/>
      <c r="G127" s="204"/>
      <c r="H127" s="213" t="s">
        <v>285</v>
      </c>
      <c r="I127" s="83">
        <v>1</v>
      </c>
      <c r="J127" s="209">
        <v>0</v>
      </c>
      <c r="K127" s="100">
        <v>0</v>
      </c>
      <c r="L127" s="205">
        <v>6000</v>
      </c>
    </row>
    <row r="128" spans="1:12" s="2" customFormat="1" ht="15" customHeight="1" x14ac:dyDescent="0.35">
      <c r="A128" s="167">
        <v>44145</v>
      </c>
      <c r="B128" s="71" t="s">
        <v>298</v>
      </c>
      <c r="C128" s="72" t="s">
        <v>299</v>
      </c>
      <c r="D128" s="72" t="s">
        <v>300</v>
      </c>
      <c r="E128" s="203"/>
      <c r="F128" s="204"/>
      <c r="G128" s="204"/>
      <c r="H128" s="213" t="s">
        <v>301</v>
      </c>
      <c r="I128" s="83">
        <v>1</v>
      </c>
      <c r="J128" s="209">
        <v>0</v>
      </c>
      <c r="K128" s="100">
        <v>0</v>
      </c>
      <c r="L128" s="205">
        <v>10000</v>
      </c>
    </row>
    <row r="129" spans="1:12" s="2" customFormat="1" ht="15" customHeight="1" x14ac:dyDescent="0.35">
      <c r="A129" s="167">
        <v>44146</v>
      </c>
      <c r="B129" s="71" t="s">
        <v>295</v>
      </c>
      <c r="C129" s="72" t="s">
        <v>296</v>
      </c>
      <c r="D129" s="72" t="s">
        <v>297</v>
      </c>
      <c r="E129" s="203"/>
      <c r="F129" s="204"/>
      <c r="G129" s="204"/>
      <c r="H129" s="213" t="s">
        <v>237</v>
      </c>
      <c r="I129" s="83">
        <v>1</v>
      </c>
      <c r="J129" s="209">
        <v>0</v>
      </c>
      <c r="K129" s="100">
        <v>0</v>
      </c>
      <c r="L129" s="205">
        <v>5100</v>
      </c>
    </row>
    <row r="130" spans="1:12" s="2" customFormat="1" ht="15" customHeight="1" x14ac:dyDescent="0.35">
      <c r="A130" s="167">
        <v>44146</v>
      </c>
      <c r="B130" s="71" t="s">
        <v>302</v>
      </c>
      <c r="C130" s="72" t="s">
        <v>303</v>
      </c>
      <c r="D130" s="72" t="s">
        <v>297</v>
      </c>
      <c r="E130" s="203"/>
      <c r="F130" s="204"/>
      <c r="G130" s="204"/>
      <c r="H130" s="213" t="s">
        <v>304</v>
      </c>
      <c r="I130" s="83">
        <v>1</v>
      </c>
      <c r="J130" s="209">
        <v>0</v>
      </c>
      <c r="K130" s="100">
        <v>0</v>
      </c>
      <c r="L130" s="205">
        <v>25000</v>
      </c>
    </row>
    <row r="131" spans="1:12" s="2" customFormat="1" ht="15" customHeight="1" x14ac:dyDescent="0.35">
      <c r="A131" s="167">
        <v>44146</v>
      </c>
      <c r="B131" s="71" t="s">
        <v>305</v>
      </c>
      <c r="C131" s="72" t="s">
        <v>306</v>
      </c>
      <c r="D131" s="72" t="s">
        <v>240</v>
      </c>
      <c r="E131" s="203"/>
      <c r="F131" s="204"/>
      <c r="G131" s="204"/>
      <c r="H131" s="213" t="s">
        <v>233</v>
      </c>
      <c r="I131" s="83">
        <v>1</v>
      </c>
      <c r="J131" s="209">
        <v>0</v>
      </c>
      <c r="K131" s="100">
        <v>0</v>
      </c>
      <c r="L131" s="205">
        <v>6000</v>
      </c>
    </row>
    <row r="132" spans="1:12" s="2" customFormat="1" ht="15" customHeight="1" x14ac:dyDescent="0.35">
      <c r="A132" s="167">
        <v>44146</v>
      </c>
      <c r="B132" s="71" t="s">
        <v>307</v>
      </c>
      <c r="C132" s="72" t="s">
        <v>308</v>
      </c>
      <c r="D132" s="72" t="s">
        <v>309</v>
      </c>
      <c r="E132" s="203"/>
      <c r="F132" s="204"/>
      <c r="G132" s="204"/>
      <c r="H132" s="213" t="s">
        <v>310</v>
      </c>
      <c r="I132" s="83">
        <v>1</v>
      </c>
      <c r="J132" s="209">
        <v>0</v>
      </c>
      <c r="K132" s="100">
        <v>0</v>
      </c>
      <c r="L132" s="205">
        <v>5000</v>
      </c>
    </row>
    <row r="133" spans="1:12" s="2" customFormat="1" ht="15" customHeight="1" x14ac:dyDescent="0.35">
      <c r="A133" s="167">
        <v>44146</v>
      </c>
      <c r="B133" s="71" t="s">
        <v>311</v>
      </c>
      <c r="C133" s="72" t="s">
        <v>312</v>
      </c>
      <c r="D133" s="72" t="s">
        <v>313</v>
      </c>
      <c r="E133" s="203"/>
      <c r="F133" s="204"/>
      <c r="G133" s="204"/>
      <c r="H133" s="213" t="s">
        <v>314</v>
      </c>
      <c r="I133" s="83">
        <v>1</v>
      </c>
      <c r="J133" s="209">
        <v>0</v>
      </c>
      <c r="K133" s="100">
        <v>0</v>
      </c>
      <c r="L133" s="205">
        <v>5000</v>
      </c>
    </row>
    <row r="134" spans="1:12" s="2" customFormat="1" ht="15" customHeight="1" x14ac:dyDescent="0.35">
      <c r="A134" s="167">
        <v>44147</v>
      </c>
      <c r="B134" s="71" t="s">
        <v>315</v>
      </c>
      <c r="C134" s="72" t="s">
        <v>316</v>
      </c>
      <c r="D134" s="72" t="s">
        <v>317</v>
      </c>
      <c r="E134" s="203"/>
      <c r="F134" s="204"/>
      <c r="G134" s="204"/>
      <c r="H134" s="213" t="s">
        <v>266</v>
      </c>
      <c r="I134" s="83">
        <v>1</v>
      </c>
      <c r="J134" s="209">
        <v>0</v>
      </c>
      <c r="K134" s="100">
        <v>0</v>
      </c>
      <c r="L134" s="166">
        <v>4000</v>
      </c>
    </row>
    <row r="135" spans="1:12" s="2" customFormat="1" ht="15" customHeight="1" x14ac:dyDescent="0.35">
      <c r="A135" s="165">
        <v>44147</v>
      </c>
      <c r="B135" s="78" t="s">
        <v>318</v>
      </c>
      <c r="C135" s="73" t="s">
        <v>319</v>
      </c>
      <c r="D135" s="73" t="s">
        <v>320</v>
      </c>
      <c r="E135" s="73"/>
      <c r="F135" s="203"/>
      <c r="G135" s="73"/>
      <c r="H135" s="73" t="s">
        <v>321</v>
      </c>
      <c r="I135" s="81">
        <v>1</v>
      </c>
      <c r="J135" s="241">
        <v>0</v>
      </c>
      <c r="K135" s="118">
        <v>0</v>
      </c>
      <c r="L135" s="166">
        <v>12100</v>
      </c>
    </row>
    <row r="136" spans="1:12" s="2" customFormat="1" ht="15" customHeight="1" x14ac:dyDescent="0.35">
      <c r="A136" s="167">
        <v>44148</v>
      </c>
      <c r="B136" s="71" t="s">
        <v>332</v>
      </c>
      <c r="C136" s="72" t="s">
        <v>333</v>
      </c>
      <c r="D136" s="72" t="s">
        <v>334</v>
      </c>
      <c r="E136" s="203"/>
      <c r="F136" s="204"/>
      <c r="G136" s="204"/>
      <c r="H136" s="213" t="s">
        <v>335</v>
      </c>
      <c r="I136" s="83">
        <v>1</v>
      </c>
      <c r="J136" s="209">
        <v>0</v>
      </c>
      <c r="K136" s="100">
        <v>0</v>
      </c>
      <c r="L136" s="205">
        <v>6800</v>
      </c>
    </row>
    <row r="137" spans="1:12" s="2" customFormat="1" ht="15" customHeight="1" x14ac:dyDescent="0.35">
      <c r="A137" s="211">
        <v>44148</v>
      </c>
      <c r="B137" s="212" t="s">
        <v>336</v>
      </c>
      <c r="C137" s="213" t="s">
        <v>337</v>
      </c>
      <c r="D137" s="213" t="s">
        <v>255</v>
      </c>
      <c r="E137" s="203"/>
      <c r="F137" s="238"/>
      <c r="G137" s="238"/>
      <c r="H137" s="213" t="s">
        <v>335</v>
      </c>
      <c r="I137" s="81">
        <v>1</v>
      </c>
      <c r="J137" s="239">
        <v>0</v>
      </c>
      <c r="K137" s="240">
        <v>0</v>
      </c>
      <c r="L137" s="166">
        <v>4900</v>
      </c>
    </row>
    <row r="138" spans="1:12" s="2" customFormat="1" ht="15" customHeight="1" x14ac:dyDescent="0.35">
      <c r="A138" s="167">
        <v>44148</v>
      </c>
      <c r="B138" s="71" t="s">
        <v>338</v>
      </c>
      <c r="C138" s="72" t="s">
        <v>339</v>
      </c>
      <c r="D138" s="72" t="s">
        <v>340</v>
      </c>
      <c r="E138" s="203"/>
      <c r="F138" s="204"/>
      <c r="G138" s="204"/>
      <c r="H138" s="213" t="s">
        <v>237</v>
      </c>
      <c r="I138" s="83">
        <v>1</v>
      </c>
      <c r="J138" s="209">
        <v>0</v>
      </c>
      <c r="K138" s="100">
        <v>0</v>
      </c>
      <c r="L138" s="205">
        <v>4200</v>
      </c>
    </row>
    <row r="139" spans="1:12" s="2" customFormat="1" ht="15" customHeight="1" x14ac:dyDescent="0.35">
      <c r="A139" s="167">
        <v>44151</v>
      </c>
      <c r="B139" s="71" t="s">
        <v>341</v>
      </c>
      <c r="C139" s="72" t="s">
        <v>342</v>
      </c>
      <c r="D139" s="72" t="s">
        <v>343</v>
      </c>
      <c r="E139" s="203"/>
      <c r="F139" s="204"/>
      <c r="G139" s="204"/>
      <c r="H139" s="213" t="s">
        <v>281</v>
      </c>
      <c r="I139" s="83">
        <v>1</v>
      </c>
      <c r="J139" s="209">
        <v>0</v>
      </c>
      <c r="K139" s="100">
        <v>0</v>
      </c>
      <c r="L139" s="205">
        <v>10513</v>
      </c>
    </row>
    <row r="140" spans="1:12" s="2" customFormat="1" ht="15" customHeight="1" x14ac:dyDescent="0.35">
      <c r="A140" s="167">
        <v>44151</v>
      </c>
      <c r="B140" s="71" t="s">
        <v>344</v>
      </c>
      <c r="C140" s="72" t="s">
        <v>345</v>
      </c>
      <c r="D140" s="72" t="s">
        <v>236</v>
      </c>
      <c r="E140" s="203"/>
      <c r="F140" s="204"/>
      <c r="G140" s="204"/>
      <c r="H140" s="213" t="s">
        <v>244</v>
      </c>
      <c r="I140" s="83">
        <v>1</v>
      </c>
      <c r="J140" s="209">
        <v>0</v>
      </c>
      <c r="K140" s="100">
        <v>0</v>
      </c>
      <c r="L140" s="205">
        <v>7990</v>
      </c>
    </row>
    <row r="141" spans="1:12" s="2" customFormat="1" ht="15" customHeight="1" x14ac:dyDescent="0.35">
      <c r="A141" s="167">
        <v>44151</v>
      </c>
      <c r="B141" s="71" t="s">
        <v>346</v>
      </c>
      <c r="C141" s="72" t="s">
        <v>350</v>
      </c>
      <c r="D141" s="72" t="s">
        <v>347</v>
      </c>
      <c r="E141" s="203"/>
      <c r="F141" s="204"/>
      <c r="G141" s="204"/>
      <c r="H141" s="213" t="s">
        <v>266</v>
      </c>
      <c r="I141" s="83">
        <v>1</v>
      </c>
      <c r="J141" s="209">
        <v>1600</v>
      </c>
      <c r="K141" s="100">
        <v>0</v>
      </c>
      <c r="L141" s="205">
        <v>5000</v>
      </c>
    </row>
    <row r="142" spans="1:12" s="2" customFormat="1" ht="15" customHeight="1" x14ac:dyDescent="0.35">
      <c r="A142" s="167">
        <v>44151</v>
      </c>
      <c r="B142" s="71" t="s">
        <v>348</v>
      </c>
      <c r="C142" s="72" t="s">
        <v>349</v>
      </c>
      <c r="D142" s="72"/>
      <c r="E142" s="203"/>
      <c r="F142" s="204"/>
      <c r="G142" s="204"/>
      <c r="H142" s="213" t="s">
        <v>351</v>
      </c>
      <c r="I142" s="83">
        <v>1</v>
      </c>
      <c r="J142" s="209">
        <v>0</v>
      </c>
      <c r="K142" s="100">
        <v>0</v>
      </c>
      <c r="L142" s="205">
        <v>1500</v>
      </c>
    </row>
    <row r="143" spans="1:12" s="2" customFormat="1" ht="15" customHeight="1" x14ac:dyDescent="0.35">
      <c r="A143" s="167">
        <v>44151</v>
      </c>
      <c r="B143" s="71" t="s">
        <v>352</v>
      </c>
      <c r="C143" s="72" t="s">
        <v>353</v>
      </c>
      <c r="D143" s="72" t="s">
        <v>320</v>
      </c>
      <c r="E143" s="203"/>
      <c r="F143" s="204"/>
      <c r="G143" s="204"/>
      <c r="H143" s="213" t="s">
        <v>354</v>
      </c>
      <c r="I143" s="83">
        <v>1</v>
      </c>
      <c r="J143" s="209">
        <v>0</v>
      </c>
      <c r="K143" s="100">
        <v>0</v>
      </c>
      <c r="L143" s="205">
        <v>15000</v>
      </c>
    </row>
    <row r="144" spans="1:12" s="2" customFormat="1" ht="15" customHeight="1" x14ac:dyDescent="0.35">
      <c r="A144" s="167">
        <v>44152</v>
      </c>
      <c r="B144" s="71" t="s">
        <v>355</v>
      </c>
      <c r="C144" s="72" t="s">
        <v>356</v>
      </c>
      <c r="D144" s="72" t="s">
        <v>357</v>
      </c>
      <c r="E144" s="203"/>
      <c r="F144" s="204"/>
      <c r="G144" s="204"/>
      <c r="H144" s="213" t="s">
        <v>358</v>
      </c>
      <c r="I144" s="83">
        <v>1</v>
      </c>
      <c r="J144" s="209">
        <v>0</v>
      </c>
      <c r="K144" s="100">
        <v>0</v>
      </c>
      <c r="L144" s="205">
        <v>5518</v>
      </c>
    </row>
    <row r="145" spans="1:12" s="2" customFormat="1" ht="15" customHeight="1" x14ac:dyDescent="0.35">
      <c r="A145" s="211">
        <v>44152</v>
      </c>
      <c r="B145" s="212" t="s">
        <v>359</v>
      </c>
      <c r="C145" s="213" t="s">
        <v>360</v>
      </c>
      <c r="D145" s="213" t="s">
        <v>361</v>
      </c>
      <c r="E145" s="203"/>
      <c r="F145" s="238"/>
      <c r="G145" s="238"/>
      <c r="H145" s="213" t="s">
        <v>358</v>
      </c>
      <c r="I145" s="81">
        <v>1</v>
      </c>
      <c r="J145" s="239">
        <v>0</v>
      </c>
      <c r="K145" s="240">
        <v>0</v>
      </c>
      <c r="L145" s="166">
        <v>7417</v>
      </c>
    </row>
    <row r="146" spans="1:12" s="2" customFormat="1" ht="15" customHeight="1" x14ac:dyDescent="0.35">
      <c r="A146" s="167">
        <v>44152</v>
      </c>
      <c r="B146" s="71" t="s">
        <v>362</v>
      </c>
      <c r="C146" s="72" t="s">
        <v>363</v>
      </c>
      <c r="D146" s="72" t="s">
        <v>364</v>
      </c>
      <c r="E146" s="203"/>
      <c r="F146" s="204"/>
      <c r="G146" s="204"/>
      <c r="H146" s="213" t="s">
        <v>244</v>
      </c>
      <c r="I146" s="83">
        <v>1</v>
      </c>
      <c r="J146" s="209">
        <v>0</v>
      </c>
      <c r="K146" s="100">
        <v>0</v>
      </c>
      <c r="L146" s="205">
        <v>7016</v>
      </c>
    </row>
    <row r="147" spans="1:12" s="2" customFormat="1" ht="15" customHeight="1" x14ac:dyDescent="0.35">
      <c r="A147" s="167">
        <v>44153</v>
      </c>
      <c r="B147" s="71" t="s">
        <v>365</v>
      </c>
      <c r="C147" s="72" t="s">
        <v>366</v>
      </c>
      <c r="D147" s="72" t="s">
        <v>367</v>
      </c>
      <c r="E147" s="203"/>
      <c r="F147" s="204"/>
      <c r="G147" s="204"/>
      <c r="H147" s="213" t="s">
        <v>368</v>
      </c>
      <c r="I147" s="83">
        <v>1</v>
      </c>
      <c r="J147" s="209">
        <v>0</v>
      </c>
      <c r="K147" s="100">
        <v>0</v>
      </c>
      <c r="L147" s="205">
        <v>4000</v>
      </c>
    </row>
    <row r="148" spans="1:12" s="2" customFormat="1" ht="15" customHeight="1" x14ac:dyDescent="0.35">
      <c r="A148" s="167">
        <v>44153</v>
      </c>
      <c r="B148" s="71" t="s">
        <v>369</v>
      </c>
      <c r="C148" s="72" t="s">
        <v>370</v>
      </c>
      <c r="D148" s="72" t="s">
        <v>371</v>
      </c>
      <c r="E148" s="203"/>
      <c r="F148" s="204"/>
      <c r="G148" s="204"/>
      <c r="H148" s="213" t="s">
        <v>372</v>
      </c>
      <c r="I148" s="83">
        <v>1</v>
      </c>
      <c r="J148" s="209">
        <v>0</v>
      </c>
      <c r="K148" s="100">
        <v>0</v>
      </c>
      <c r="L148" s="205">
        <v>800</v>
      </c>
    </row>
    <row r="149" spans="1:12" s="2" customFormat="1" ht="15" customHeight="1" x14ac:dyDescent="0.35">
      <c r="A149" s="167">
        <v>44153</v>
      </c>
      <c r="B149" s="71" t="s">
        <v>373</v>
      </c>
      <c r="C149" s="72" t="s">
        <v>374</v>
      </c>
      <c r="D149" s="72"/>
      <c r="E149" s="203"/>
      <c r="F149" s="204"/>
      <c r="G149" s="204"/>
      <c r="H149" s="213" t="s">
        <v>375</v>
      </c>
      <c r="I149" s="83">
        <v>1</v>
      </c>
      <c r="J149" s="209">
        <v>0</v>
      </c>
      <c r="K149" s="100">
        <v>632</v>
      </c>
      <c r="L149" s="205">
        <v>3500</v>
      </c>
    </row>
    <row r="150" spans="1:12" s="2" customFormat="1" ht="15" customHeight="1" x14ac:dyDescent="0.35">
      <c r="A150" s="167">
        <v>44153</v>
      </c>
      <c r="B150" s="71" t="s">
        <v>376</v>
      </c>
      <c r="C150" s="72" t="s">
        <v>377</v>
      </c>
      <c r="D150" s="72" t="s">
        <v>259</v>
      </c>
      <c r="E150" s="203"/>
      <c r="F150" s="204"/>
      <c r="G150" s="204"/>
      <c r="H150" s="213" t="s">
        <v>260</v>
      </c>
      <c r="I150" s="83">
        <v>1</v>
      </c>
      <c r="J150" s="209">
        <v>0</v>
      </c>
      <c r="K150" s="100">
        <v>0</v>
      </c>
      <c r="L150" s="205">
        <v>6400</v>
      </c>
    </row>
    <row r="151" spans="1:12" s="2" customFormat="1" ht="15" customHeight="1" x14ac:dyDescent="0.35">
      <c r="A151" s="167">
        <v>44151</v>
      </c>
      <c r="B151" s="71" t="s">
        <v>378</v>
      </c>
      <c r="C151" s="72" t="s">
        <v>379</v>
      </c>
      <c r="D151" s="72" t="s">
        <v>380</v>
      </c>
      <c r="E151" s="203"/>
      <c r="F151" s="204"/>
      <c r="G151" s="204"/>
      <c r="H151" s="213" t="s">
        <v>381</v>
      </c>
      <c r="I151" s="83">
        <v>1</v>
      </c>
      <c r="J151" s="209">
        <v>1496</v>
      </c>
      <c r="K151" s="100">
        <v>375</v>
      </c>
      <c r="L151" s="205">
        <v>15000</v>
      </c>
    </row>
    <row r="152" spans="1:12" s="2" customFormat="1" ht="15" customHeight="1" x14ac:dyDescent="0.35">
      <c r="A152" s="167">
        <v>44151</v>
      </c>
      <c r="B152" s="71" t="s">
        <v>382</v>
      </c>
      <c r="C152" s="72" t="s">
        <v>383</v>
      </c>
      <c r="D152" s="72" t="s">
        <v>384</v>
      </c>
      <c r="E152" s="203"/>
      <c r="F152" s="204"/>
      <c r="G152" s="204"/>
      <c r="H152" s="213" t="s">
        <v>385</v>
      </c>
      <c r="I152" s="83">
        <v>1</v>
      </c>
      <c r="J152" s="209">
        <v>0</v>
      </c>
      <c r="K152" s="100">
        <v>0</v>
      </c>
      <c r="L152" s="205">
        <v>500</v>
      </c>
    </row>
    <row r="153" spans="1:12" s="2" customFormat="1" ht="15" customHeight="1" x14ac:dyDescent="0.35">
      <c r="A153" s="167">
        <v>44151</v>
      </c>
      <c r="B153" s="71" t="s">
        <v>386</v>
      </c>
      <c r="C153" s="72" t="s">
        <v>387</v>
      </c>
      <c r="D153" s="72" t="s">
        <v>313</v>
      </c>
      <c r="E153" s="203"/>
      <c r="F153" s="204"/>
      <c r="G153" s="204"/>
      <c r="H153" s="213" t="s">
        <v>388</v>
      </c>
      <c r="I153" s="83">
        <v>1</v>
      </c>
      <c r="J153" s="209">
        <v>0</v>
      </c>
      <c r="K153" s="100">
        <v>0</v>
      </c>
      <c r="L153" s="205">
        <v>3500</v>
      </c>
    </row>
    <row r="154" spans="1:12" s="2" customFormat="1" ht="15" customHeight="1" x14ac:dyDescent="0.35">
      <c r="A154" s="167">
        <v>44153</v>
      </c>
      <c r="B154" s="71" t="s">
        <v>623</v>
      </c>
      <c r="C154" s="72" t="s">
        <v>624</v>
      </c>
      <c r="D154" s="72" t="s">
        <v>625</v>
      </c>
      <c r="E154" s="203"/>
      <c r="F154" s="204"/>
      <c r="G154" s="204"/>
      <c r="H154" s="213" t="s">
        <v>260</v>
      </c>
      <c r="I154" s="83">
        <v>1</v>
      </c>
      <c r="J154" s="209">
        <v>0</v>
      </c>
      <c r="K154" s="100">
        <v>0</v>
      </c>
      <c r="L154" s="205">
        <v>6500</v>
      </c>
    </row>
    <row r="155" spans="1:12" s="2" customFormat="1" ht="15" customHeight="1" x14ac:dyDescent="0.35">
      <c r="A155" s="167">
        <v>44153</v>
      </c>
      <c r="B155" s="71" t="s">
        <v>626</v>
      </c>
      <c r="C155" s="72" t="s">
        <v>627</v>
      </c>
      <c r="D155" s="72" t="s">
        <v>628</v>
      </c>
      <c r="E155" s="203"/>
      <c r="F155" s="204"/>
      <c r="G155" s="204"/>
      <c r="H155" s="213" t="s">
        <v>260</v>
      </c>
      <c r="I155" s="83">
        <v>1</v>
      </c>
      <c r="J155" s="209">
        <v>0</v>
      </c>
      <c r="K155" s="100">
        <v>0</v>
      </c>
      <c r="L155" s="205">
        <v>10600</v>
      </c>
    </row>
    <row r="156" spans="1:12" s="2" customFormat="1" ht="15" customHeight="1" x14ac:dyDescent="0.35">
      <c r="A156" s="167">
        <v>44154</v>
      </c>
      <c r="B156" s="71" t="s">
        <v>629</v>
      </c>
      <c r="C156" s="72" t="s">
        <v>630</v>
      </c>
      <c r="D156" s="72" t="s">
        <v>60</v>
      </c>
      <c r="E156" s="203"/>
      <c r="F156" s="204"/>
      <c r="G156" s="204"/>
      <c r="H156" s="213" t="s">
        <v>631</v>
      </c>
      <c r="I156" s="83">
        <v>1</v>
      </c>
      <c r="J156" s="209">
        <v>0</v>
      </c>
      <c r="K156" s="100">
        <v>0</v>
      </c>
      <c r="L156" s="205">
        <v>75400</v>
      </c>
    </row>
    <row r="157" spans="1:12" s="2" customFormat="1" ht="15" customHeight="1" x14ac:dyDescent="0.35">
      <c r="A157" s="167">
        <v>44154</v>
      </c>
      <c r="B157" s="71" t="s">
        <v>632</v>
      </c>
      <c r="C157" s="72" t="s">
        <v>633</v>
      </c>
      <c r="D157" s="72" t="s">
        <v>361</v>
      </c>
      <c r="E157" s="203"/>
      <c r="F157" s="204"/>
      <c r="G157" s="204"/>
      <c r="H157" s="213" t="s">
        <v>634</v>
      </c>
      <c r="I157" s="83">
        <v>1</v>
      </c>
      <c r="J157" s="209">
        <v>0</v>
      </c>
      <c r="K157" s="100">
        <v>0</v>
      </c>
      <c r="L157" s="205">
        <v>350000</v>
      </c>
    </row>
    <row r="158" spans="1:12" s="2" customFormat="1" ht="15" customHeight="1" x14ac:dyDescent="0.35">
      <c r="A158" s="167">
        <v>44154</v>
      </c>
      <c r="B158" s="71" t="s">
        <v>635</v>
      </c>
      <c r="C158" s="72" t="s">
        <v>636</v>
      </c>
      <c r="D158" s="72"/>
      <c r="E158" s="203"/>
      <c r="F158" s="204"/>
      <c r="G158" s="204"/>
      <c r="H158" s="213" t="s">
        <v>637</v>
      </c>
      <c r="I158" s="83">
        <v>1</v>
      </c>
      <c r="J158" s="209">
        <v>0</v>
      </c>
      <c r="K158" s="100">
        <v>0</v>
      </c>
      <c r="L158" s="205">
        <v>1400</v>
      </c>
    </row>
    <row r="159" spans="1:12" s="2" customFormat="1" ht="15" customHeight="1" x14ac:dyDescent="0.35">
      <c r="A159" s="167">
        <v>44154</v>
      </c>
      <c r="B159" s="71" t="s">
        <v>640</v>
      </c>
      <c r="C159" s="72" t="s">
        <v>641</v>
      </c>
      <c r="D159" s="72" t="s">
        <v>532</v>
      </c>
      <c r="E159" s="203"/>
      <c r="F159" s="204"/>
      <c r="G159" s="204"/>
      <c r="H159" s="213" t="s">
        <v>642</v>
      </c>
      <c r="I159" s="83">
        <v>1</v>
      </c>
      <c r="J159" s="209">
        <v>0</v>
      </c>
      <c r="K159" s="100">
        <v>0</v>
      </c>
      <c r="L159" s="205">
        <v>2124</v>
      </c>
    </row>
    <row r="160" spans="1:12" s="2" customFormat="1" ht="15" customHeight="1" x14ac:dyDescent="0.35">
      <c r="A160" s="167">
        <v>44155</v>
      </c>
      <c r="B160" s="71" t="s">
        <v>656</v>
      </c>
      <c r="C160" s="72" t="s">
        <v>658</v>
      </c>
      <c r="D160" s="72" t="s">
        <v>657</v>
      </c>
      <c r="E160" s="203"/>
      <c r="F160" s="204"/>
      <c r="G160" s="204"/>
      <c r="H160" s="213" t="s">
        <v>278</v>
      </c>
      <c r="I160" s="83">
        <v>1</v>
      </c>
      <c r="J160" s="209">
        <v>0</v>
      </c>
      <c r="K160" s="100">
        <v>0</v>
      </c>
      <c r="L160" s="205">
        <v>6500</v>
      </c>
    </row>
    <row r="161" spans="1:12" s="2" customFormat="1" ht="15" customHeight="1" x14ac:dyDescent="0.35">
      <c r="A161" s="167">
        <v>44154</v>
      </c>
      <c r="B161" s="71" t="s">
        <v>643</v>
      </c>
      <c r="C161" s="72" t="s">
        <v>644</v>
      </c>
      <c r="D161" s="72" t="s">
        <v>645</v>
      </c>
      <c r="E161" s="203"/>
      <c r="F161" s="204"/>
      <c r="G161" s="204"/>
      <c r="H161" s="213" t="s">
        <v>646</v>
      </c>
      <c r="I161" s="83">
        <v>1</v>
      </c>
      <c r="J161" s="209">
        <v>0</v>
      </c>
      <c r="K161" s="100">
        <v>0</v>
      </c>
      <c r="L161" s="205">
        <v>2260</v>
      </c>
    </row>
    <row r="162" spans="1:12" s="2" customFormat="1" ht="15" customHeight="1" x14ac:dyDescent="0.35">
      <c r="A162" s="167">
        <v>44147</v>
      </c>
      <c r="B162" s="71" t="s">
        <v>389</v>
      </c>
      <c r="C162" s="72" t="s">
        <v>390</v>
      </c>
      <c r="D162" s="72" t="s">
        <v>361</v>
      </c>
      <c r="E162" s="203"/>
      <c r="F162" s="204"/>
      <c r="G162" s="204"/>
      <c r="H162" s="213" t="s">
        <v>391</v>
      </c>
      <c r="I162" s="83">
        <v>1</v>
      </c>
      <c r="J162" s="209">
        <v>0</v>
      </c>
      <c r="K162" s="100">
        <v>0</v>
      </c>
      <c r="L162" s="205">
        <v>5200</v>
      </c>
    </row>
    <row r="163" spans="1:12" s="2" customFormat="1" ht="15" customHeight="1" x14ac:dyDescent="0.35">
      <c r="A163" s="167">
        <v>44155</v>
      </c>
      <c r="B163" s="71" t="s">
        <v>659</v>
      </c>
      <c r="C163" s="72" t="s">
        <v>660</v>
      </c>
      <c r="D163" s="72" t="s">
        <v>661</v>
      </c>
      <c r="E163" s="203"/>
      <c r="F163" s="204"/>
      <c r="G163" s="204"/>
      <c r="H163" s="213" t="s">
        <v>233</v>
      </c>
      <c r="I163" s="83">
        <v>1</v>
      </c>
      <c r="J163" s="209">
        <v>0</v>
      </c>
      <c r="K163" s="100">
        <v>0</v>
      </c>
      <c r="L163" s="205">
        <v>6000</v>
      </c>
    </row>
    <row r="164" spans="1:12" s="2" customFormat="1" ht="15" customHeight="1" x14ac:dyDescent="0.35">
      <c r="A164" s="167">
        <v>44155</v>
      </c>
      <c r="B164" s="71" t="s">
        <v>674</v>
      </c>
      <c r="C164" s="72" t="s">
        <v>675</v>
      </c>
      <c r="D164" s="72" t="s">
        <v>676</v>
      </c>
      <c r="E164" s="203"/>
      <c r="F164" s="204"/>
      <c r="G164" s="204"/>
      <c r="H164" s="213" t="s">
        <v>677</v>
      </c>
      <c r="I164" s="83">
        <v>1</v>
      </c>
      <c r="J164" s="209">
        <v>0</v>
      </c>
      <c r="K164" s="100">
        <v>0</v>
      </c>
      <c r="L164" s="205">
        <v>2500</v>
      </c>
    </row>
    <row r="165" spans="1:12" s="2" customFormat="1" ht="15" customHeight="1" x14ac:dyDescent="0.35">
      <c r="A165" s="167">
        <v>44155</v>
      </c>
      <c r="B165" s="71" t="s">
        <v>678</v>
      </c>
      <c r="C165" s="72" t="s">
        <v>679</v>
      </c>
      <c r="D165" s="72" t="s">
        <v>532</v>
      </c>
      <c r="E165" s="203"/>
      <c r="F165" s="204"/>
      <c r="G165" s="204"/>
      <c r="H165" s="213" t="s">
        <v>680</v>
      </c>
      <c r="I165" s="83">
        <v>1</v>
      </c>
      <c r="J165" s="209">
        <v>0</v>
      </c>
      <c r="K165" s="100">
        <v>0</v>
      </c>
      <c r="L165" s="205">
        <v>18000</v>
      </c>
    </row>
    <row r="166" spans="1:12" s="2" customFormat="1" ht="15" customHeight="1" x14ac:dyDescent="0.35">
      <c r="A166" s="167">
        <v>44155</v>
      </c>
      <c r="B166" s="71" t="s">
        <v>671</v>
      </c>
      <c r="C166" s="72" t="s">
        <v>672</v>
      </c>
      <c r="D166" s="72" t="s">
        <v>673</v>
      </c>
      <c r="E166" s="203"/>
      <c r="F166" s="204"/>
      <c r="G166" s="204"/>
      <c r="H166" s="213" t="s">
        <v>237</v>
      </c>
      <c r="I166" s="83">
        <v>1</v>
      </c>
      <c r="J166" s="209">
        <v>0</v>
      </c>
      <c r="K166" s="100">
        <v>0</v>
      </c>
      <c r="L166" s="205">
        <v>4500</v>
      </c>
    </row>
    <row r="167" spans="1:12" s="2" customFormat="1" ht="15" customHeight="1" x14ac:dyDescent="0.35">
      <c r="A167" s="167">
        <v>44159</v>
      </c>
      <c r="B167" s="71" t="s">
        <v>496</v>
      </c>
      <c r="C167" s="72" t="s">
        <v>497</v>
      </c>
      <c r="D167" s="72" t="s">
        <v>498</v>
      </c>
      <c r="E167" s="203"/>
      <c r="F167" s="204"/>
      <c r="G167" s="204"/>
      <c r="H167" s="213" t="s">
        <v>499</v>
      </c>
      <c r="I167" s="83">
        <v>1</v>
      </c>
      <c r="J167" s="209">
        <v>0</v>
      </c>
      <c r="K167" s="100">
        <v>0</v>
      </c>
      <c r="L167" s="205">
        <v>3500</v>
      </c>
    </row>
    <row r="168" spans="1:12" s="2" customFormat="1" ht="15" customHeight="1" x14ac:dyDescent="0.35">
      <c r="A168" s="167">
        <v>44159</v>
      </c>
      <c r="B168" s="71" t="s">
        <v>500</v>
      </c>
      <c r="C168" s="72" t="s">
        <v>501</v>
      </c>
      <c r="D168" s="72" t="s">
        <v>502</v>
      </c>
      <c r="E168" s="203"/>
      <c r="F168" s="204"/>
      <c r="G168" s="204"/>
      <c r="H168" s="213" t="s">
        <v>499</v>
      </c>
      <c r="I168" s="83">
        <v>1</v>
      </c>
      <c r="J168" s="209">
        <v>0</v>
      </c>
      <c r="K168" s="100">
        <v>0</v>
      </c>
      <c r="L168" s="205">
        <v>4500</v>
      </c>
    </row>
    <row r="169" spans="1:12" s="2" customFormat="1" ht="15" customHeight="1" x14ac:dyDescent="0.35">
      <c r="A169" s="167">
        <v>44158</v>
      </c>
      <c r="B169" s="71" t="s">
        <v>503</v>
      </c>
      <c r="C169" s="72" t="s">
        <v>504</v>
      </c>
      <c r="D169" s="72" t="s">
        <v>60</v>
      </c>
      <c r="E169" s="203"/>
      <c r="F169" s="204"/>
      <c r="G169" s="204"/>
      <c r="H169" s="213" t="s">
        <v>505</v>
      </c>
      <c r="I169" s="83">
        <v>1</v>
      </c>
      <c r="J169" s="209">
        <v>0</v>
      </c>
      <c r="K169" s="100">
        <v>0</v>
      </c>
      <c r="L169" s="205">
        <v>10710</v>
      </c>
    </row>
    <row r="170" spans="1:12" s="2" customFormat="1" ht="15" customHeight="1" x14ac:dyDescent="0.35">
      <c r="A170" s="167">
        <v>44158</v>
      </c>
      <c r="B170" s="71" t="s">
        <v>521</v>
      </c>
      <c r="C170" s="72" t="s">
        <v>522</v>
      </c>
      <c r="D170" s="72" t="s">
        <v>523</v>
      </c>
      <c r="E170" s="203"/>
      <c r="F170" s="204"/>
      <c r="G170" s="204"/>
      <c r="H170" s="213" t="s">
        <v>524</v>
      </c>
      <c r="I170" s="83">
        <v>1</v>
      </c>
      <c r="J170" s="209">
        <v>0</v>
      </c>
      <c r="K170" s="100">
        <v>0</v>
      </c>
      <c r="L170" s="205">
        <v>4400</v>
      </c>
    </row>
    <row r="171" spans="1:12" s="2" customFormat="1" ht="15" customHeight="1" x14ac:dyDescent="0.35">
      <c r="A171" s="167">
        <v>44158</v>
      </c>
      <c r="B171" s="71" t="s">
        <v>525</v>
      </c>
      <c r="C171" s="72" t="s">
        <v>526</v>
      </c>
      <c r="D171" s="72" t="s">
        <v>317</v>
      </c>
      <c r="E171" s="203"/>
      <c r="F171" s="204"/>
      <c r="G171" s="204"/>
      <c r="H171" s="213" t="s">
        <v>304</v>
      </c>
      <c r="I171" s="83">
        <v>1</v>
      </c>
      <c r="J171" s="209"/>
      <c r="K171" s="100"/>
      <c r="L171" s="205">
        <v>12396</v>
      </c>
    </row>
    <row r="172" spans="1:12" s="2" customFormat="1" ht="15" customHeight="1" x14ac:dyDescent="0.35">
      <c r="A172" s="167">
        <v>44159</v>
      </c>
      <c r="B172" s="71" t="s">
        <v>530</v>
      </c>
      <c r="C172" s="72" t="s">
        <v>531</v>
      </c>
      <c r="D172" s="72" t="s">
        <v>532</v>
      </c>
      <c r="E172" s="203"/>
      <c r="F172" s="204"/>
      <c r="G172" s="204"/>
      <c r="H172" s="213" t="s">
        <v>533</v>
      </c>
      <c r="I172" s="83">
        <v>1</v>
      </c>
      <c r="J172" s="209">
        <v>0</v>
      </c>
      <c r="K172" s="100">
        <v>0</v>
      </c>
      <c r="L172" s="205">
        <v>2500</v>
      </c>
    </row>
    <row r="173" spans="1:12" s="2" customFormat="1" ht="15" customHeight="1" x14ac:dyDescent="0.35">
      <c r="A173" s="167">
        <v>44159</v>
      </c>
      <c r="B173" s="71" t="s">
        <v>534</v>
      </c>
      <c r="C173" s="72" t="s">
        <v>535</v>
      </c>
      <c r="D173" s="72" t="s">
        <v>384</v>
      </c>
      <c r="E173" s="203"/>
      <c r="F173" s="204"/>
      <c r="G173" s="204"/>
      <c r="H173" s="213" t="s">
        <v>536</v>
      </c>
      <c r="I173" s="83">
        <v>1</v>
      </c>
      <c r="J173" s="209">
        <v>0</v>
      </c>
      <c r="K173" s="100">
        <v>0</v>
      </c>
      <c r="L173" s="205">
        <v>1500</v>
      </c>
    </row>
    <row r="174" spans="1:12" s="2" customFormat="1" ht="15" customHeight="1" x14ac:dyDescent="0.35">
      <c r="A174" s="167">
        <v>44159</v>
      </c>
      <c r="B174" s="71" t="s">
        <v>551</v>
      </c>
      <c r="C174" s="72" t="s">
        <v>552</v>
      </c>
      <c r="D174" s="72" t="s">
        <v>247</v>
      </c>
      <c r="E174" s="203"/>
      <c r="F174" s="204"/>
      <c r="G174" s="204"/>
      <c r="H174" s="213" t="s">
        <v>553</v>
      </c>
      <c r="I174" s="83">
        <v>1</v>
      </c>
      <c r="J174" s="209">
        <v>0</v>
      </c>
      <c r="K174" s="100">
        <v>0</v>
      </c>
      <c r="L174" s="205">
        <v>3000</v>
      </c>
    </row>
    <row r="175" spans="1:12" s="2" customFormat="1" ht="15" customHeight="1" x14ac:dyDescent="0.35">
      <c r="A175" s="167">
        <v>44159</v>
      </c>
      <c r="B175" s="71" t="s">
        <v>683</v>
      </c>
      <c r="C175" s="72" t="s">
        <v>684</v>
      </c>
      <c r="D175" s="72" t="s">
        <v>523</v>
      </c>
      <c r="E175" s="203"/>
      <c r="F175" s="204"/>
      <c r="G175" s="204"/>
      <c r="H175" s="213" t="s">
        <v>685</v>
      </c>
      <c r="I175" s="83">
        <v>1</v>
      </c>
      <c r="J175" s="75">
        <v>0</v>
      </c>
      <c r="K175" s="100">
        <v>0</v>
      </c>
      <c r="L175" s="166">
        <v>800</v>
      </c>
    </row>
    <row r="176" spans="1:12" s="2" customFormat="1" ht="15" customHeight="1" x14ac:dyDescent="0.35">
      <c r="A176" s="167">
        <v>44160</v>
      </c>
      <c r="B176" s="71" t="s">
        <v>688</v>
      </c>
      <c r="C176" s="72" t="s">
        <v>689</v>
      </c>
      <c r="D176" s="72" t="s">
        <v>523</v>
      </c>
      <c r="E176" s="203"/>
      <c r="F176" s="204"/>
      <c r="G176" s="204"/>
      <c r="H176" s="213" t="s">
        <v>690</v>
      </c>
      <c r="I176" s="83">
        <v>1</v>
      </c>
      <c r="J176" s="209">
        <v>0</v>
      </c>
      <c r="K176" s="100">
        <v>0</v>
      </c>
      <c r="L176" s="205">
        <v>3000</v>
      </c>
    </row>
    <row r="177" spans="1:12" s="2" customFormat="1" ht="15" customHeight="1" x14ac:dyDescent="0.35">
      <c r="A177" s="167">
        <v>44160</v>
      </c>
      <c r="B177" s="71" t="s">
        <v>696</v>
      </c>
      <c r="C177" s="72" t="s">
        <v>697</v>
      </c>
      <c r="D177" s="72" t="s">
        <v>628</v>
      </c>
      <c r="E177" s="203"/>
      <c r="F177" s="204"/>
      <c r="G177" s="204"/>
      <c r="H177" s="213" t="s">
        <v>698</v>
      </c>
      <c r="I177" s="83">
        <v>1</v>
      </c>
      <c r="J177" s="209">
        <v>0</v>
      </c>
      <c r="K177" s="100">
        <v>0</v>
      </c>
      <c r="L177" s="205">
        <v>10000</v>
      </c>
    </row>
    <row r="178" spans="1:12" s="2" customFormat="1" ht="15" customHeight="1" x14ac:dyDescent="0.35">
      <c r="A178" s="165">
        <v>44165</v>
      </c>
      <c r="B178" s="78" t="s">
        <v>704</v>
      </c>
      <c r="C178" s="73" t="s">
        <v>705</v>
      </c>
      <c r="D178" s="73" t="s">
        <v>60</v>
      </c>
      <c r="E178" s="73"/>
      <c r="F178" s="203"/>
      <c r="G178" s="73"/>
      <c r="H178" s="73" t="s">
        <v>706</v>
      </c>
      <c r="I178" s="81">
        <v>1</v>
      </c>
      <c r="J178" s="241">
        <v>0</v>
      </c>
      <c r="K178" s="118">
        <v>0</v>
      </c>
      <c r="L178" s="166">
        <v>2500</v>
      </c>
    </row>
    <row r="179" spans="1:12" s="2" customFormat="1" ht="15" customHeight="1" x14ac:dyDescent="0.35">
      <c r="A179" s="167">
        <v>44165</v>
      </c>
      <c r="B179" s="71" t="s">
        <v>707</v>
      </c>
      <c r="C179" s="72" t="s">
        <v>708</v>
      </c>
      <c r="D179" s="72" t="s">
        <v>361</v>
      </c>
      <c r="E179" s="203"/>
      <c r="F179" s="204"/>
      <c r="G179" s="204"/>
      <c r="H179" s="213" t="s">
        <v>237</v>
      </c>
      <c r="I179" s="83">
        <v>1</v>
      </c>
      <c r="J179" s="209">
        <v>0</v>
      </c>
      <c r="K179" s="100">
        <v>0</v>
      </c>
      <c r="L179" s="205">
        <v>5800</v>
      </c>
    </row>
    <row r="180" spans="1:12" s="2" customFormat="1" ht="15" customHeight="1" x14ac:dyDescent="0.35">
      <c r="A180" s="165">
        <v>44165</v>
      </c>
      <c r="B180" s="78" t="s">
        <v>735</v>
      </c>
      <c r="C180" s="73" t="s">
        <v>736</v>
      </c>
      <c r="D180" s="73" t="s">
        <v>737</v>
      </c>
      <c r="E180" s="73"/>
      <c r="F180" s="203"/>
      <c r="G180" s="73"/>
      <c r="H180" s="73" t="s">
        <v>738</v>
      </c>
      <c r="I180" s="81">
        <v>1</v>
      </c>
      <c r="J180" s="241">
        <v>0</v>
      </c>
      <c r="K180" s="118">
        <v>0</v>
      </c>
      <c r="L180" s="166">
        <v>138850</v>
      </c>
    </row>
    <row r="181" spans="1:12" s="2" customFormat="1" ht="15" customHeight="1" x14ac:dyDescent="0.35">
      <c r="A181" s="167">
        <v>44165</v>
      </c>
      <c r="B181" s="71" t="s">
        <v>739</v>
      </c>
      <c r="C181" s="72" t="s">
        <v>740</v>
      </c>
      <c r="D181" s="72" t="s">
        <v>741</v>
      </c>
      <c r="E181" s="203"/>
      <c r="F181" s="204"/>
      <c r="G181" s="204"/>
      <c r="H181" s="213" t="s">
        <v>742</v>
      </c>
      <c r="I181" s="83">
        <v>1</v>
      </c>
      <c r="J181" s="209">
        <v>0</v>
      </c>
      <c r="K181" s="100">
        <v>0</v>
      </c>
      <c r="L181" s="205">
        <v>500</v>
      </c>
    </row>
    <row r="182" spans="1:12" s="2" customFormat="1" ht="15" customHeight="1" x14ac:dyDescent="0.35">
      <c r="A182" s="167">
        <v>44165</v>
      </c>
      <c r="B182" s="71" t="s">
        <v>748</v>
      </c>
      <c r="C182" s="72" t="s">
        <v>262</v>
      </c>
      <c r="D182" s="72" t="s">
        <v>240</v>
      </c>
      <c r="E182" s="203"/>
      <c r="F182" s="204"/>
      <c r="G182" s="204"/>
      <c r="H182" s="213" t="s">
        <v>263</v>
      </c>
      <c r="I182" s="83">
        <v>1</v>
      </c>
      <c r="J182" s="209">
        <v>0</v>
      </c>
      <c r="K182" s="100">
        <v>0</v>
      </c>
      <c r="L182" s="205">
        <v>2500</v>
      </c>
    </row>
    <row r="183" spans="1:12" s="2" customFormat="1" ht="15" customHeight="1" x14ac:dyDescent="0.4">
      <c r="A183" s="177"/>
      <c r="B183" s="46"/>
      <c r="C183" s="47"/>
      <c r="D183" s="48"/>
      <c r="E183" s="47"/>
      <c r="F183" s="47"/>
      <c r="G183" s="49"/>
      <c r="H183" s="21" t="s">
        <v>13</v>
      </c>
      <c r="I183" s="178">
        <f>SUM(I108:I182)</f>
        <v>75</v>
      </c>
      <c r="J183" s="179">
        <f>SUM(J108:J182)</f>
        <v>6540</v>
      </c>
      <c r="K183" s="101">
        <f>SUM(K108:K182)</f>
        <v>1367</v>
      </c>
      <c r="L183" s="180">
        <f>SUM(L108:L182)</f>
        <v>1041173</v>
      </c>
    </row>
    <row r="184" spans="1:12" s="2" customFormat="1" ht="15" customHeight="1" x14ac:dyDescent="0.35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</row>
    <row r="185" spans="1:12" s="2" customFormat="1" ht="15" customHeight="1" x14ac:dyDescent="0.35"/>
    <row r="186" spans="1:12" s="2" customFormat="1" ht="15" customHeight="1" x14ac:dyDescent="0.35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</row>
    <row r="187" spans="1:12" s="2" customFormat="1" ht="15" customHeight="1" x14ac:dyDescent="0.35"/>
    <row r="188" spans="1:12" s="2" customFormat="1" ht="15" customHeight="1" x14ac:dyDescent="0.35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</row>
    <row r="189" spans="1:12" s="2" customFormat="1" ht="15" customHeight="1" x14ac:dyDescent="0.35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</row>
    <row r="190" spans="1:12" s="2" customFormat="1" ht="15" customHeight="1" x14ac:dyDescent="0.35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</row>
    <row r="191" spans="1:12" s="2" customFormat="1" ht="15" customHeight="1" x14ac:dyDescent="0.35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</row>
    <row r="192" spans="1:12" s="2" customFormat="1" ht="15" customHeight="1" x14ac:dyDescent="0.35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</row>
    <row r="193" spans="1:12" s="2" customFormat="1" ht="15" customHeight="1" x14ac:dyDescent="0.35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</row>
    <row r="194" spans="1:12" s="2" customFormat="1" ht="15" customHeight="1" x14ac:dyDescent="0.35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</row>
    <row r="195" spans="1:12" s="2" customFormat="1" ht="15" customHeight="1" x14ac:dyDescent="0.35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</row>
    <row r="196" spans="1:12" s="2" customFormat="1" ht="15" customHeight="1" x14ac:dyDescent="0.35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</row>
    <row r="197" spans="1:12" s="2" customFormat="1" ht="15" customHeight="1" x14ac:dyDescent="0.35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2" s="2" customFormat="1" ht="15" customHeight="1" x14ac:dyDescent="0.35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</row>
    <row r="199" spans="1:12" s="2" customFormat="1" ht="15.75" customHeight="1" x14ac:dyDescent="0.35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2" s="2" customFormat="1" ht="15" customHeight="1" x14ac:dyDescent="0.35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</row>
    <row r="201" spans="1:12" s="2" customFormat="1" ht="15" customHeight="1" x14ac:dyDescent="0.35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</row>
    <row r="202" spans="1:12" s="2" customFormat="1" ht="15" customHeight="1" x14ac:dyDescent="0.35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</row>
    <row r="203" spans="1:12" s="2" customFormat="1" ht="15" customHeight="1" x14ac:dyDescent="0.35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</row>
    <row r="204" spans="1:12" s="2" customFormat="1" ht="15" customHeight="1" x14ac:dyDescent="0.35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</row>
    <row r="205" spans="1:12" s="2" customFormat="1" ht="15" customHeight="1" x14ac:dyDescent="0.35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</row>
    <row r="206" spans="1:12" s="2" customFormat="1" ht="15" customHeight="1" x14ac:dyDescent="0.35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</row>
    <row r="207" spans="1:12" s="2" customFormat="1" ht="15" customHeight="1" x14ac:dyDescent="0.35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</row>
    <row r="208" spans="1:12" s="2" customFormat="1" ht="15" customHeight="1" x14ac:dyDescent="0.35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</row>
    <row r="209" spans="1:12" s="2" customFormat="1" ht="15" customHeight="1" x14ac:dyDescent="0.35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</row>
    <row r="210" spans="1:12" s="2" customFormat="1" ht="15" customHeight="1" x14ac:dyDescent="0.35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</row>
    <row r="211" spans="1:12" s="2" customFormat="1" ht="15" customHeight="1" x14ac:dyDescent="0.35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</row>
    <row r="212" spans="1:12" s="2" customFormat="1" ht="15" customHeight="1" x14ac:dyDescent="0.35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</row>
    <row r="213" spans="1:12" s="2" customFormat="1" ht="15" customHeight="1" x14ac:dyDescent="0.35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</row>
    <row r="214" spans="1:12" s="2" customFormat="1" ht="15" customHeight="1" x14ac:dyDescent="0.35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</row>
    <row r="215" spans="1:12" s="2" customFormat="1" ht="15" customHeight="1" x14ac:dyDescent="0.35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</row>
    <row r="216" spans="1:12" s="2" customFormat="1" ht="15" customHeight="1" x14ac:dyDescent="0.35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</row>
    <row r="217" spans="1:12" s="2" customFormat="1" ht="15" customHeight="1" x14ac:dyDescent="0.35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</row>
    <row r="218" spans="1:12" s="2" customFormat="1" ht="15" customHeight="1" x14ac:dyDescent="0.35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</row>
    <row r="219" spans="1:12" s="2" customFormat="1" ht="15" customHeight="1" x14ac:dyDescent="0.35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</row>
    <row r="220" spans="1:12" s="2" customFormat="1" ht="15" customHeight="1" x14ac:dyDescent="0.35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</row>
    <row r="221" spans="1:12" s="2" customFormat="1" ht="15" customHeight="1" x14ac:dyDescent="0.35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2" s="2" customFormat="1" ht="15" customHeight="1" x14ac:dyDescent="0.35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2" s="2" customFormat="1" ht="15" customHeight="1" x14ac:dyDescent="0.3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5"/>
    </row>
    <row r="224" spans="1:12" s="2" customFormat="1" ht="15" customHeight="1" x14ac:dyDescent="0.3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5"/>
    </row>
    <row r="225" spans="1:13" s="2" customFormat="1" ht="15" customHeight="1" x14ac:dyDescent="0.3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5"/>
    </row>
    <row r="226" spans="1:13" s="2" customFormat="1" ht="15" customHeight="1" x14ac:dyDescent="0.3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5"/>
    </row>
    <row r="227" spans="1:13" s="2" customFormat="1" ht="15" customHeight="1" x14ac:dyDescent="0.3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5"/>
    </row>
    <row r="228" spans="1:13" s="2" customFormat="1" ht="15.75" customHeight="1" x14ac:dyDescent="0.3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5"/>
      <c r="M228" s="1"/>
    </row>
    <row r="229" spans="1:13" s="2" customFormat="1" ht="15" customHeight="1" x14ac:dyDescent="0.3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5"/>
      <c r="M229" s="1"/>
    </row>
    <row r="230" spans="1:13" s="2" customFormat="1" ht="15" customHeight="1" x14ac:dyDescent="0.3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5"/>
      <c r="M230" s="1"/>
    </row>
    <row r="231" spans="1:13" s="2" customFormat="1" ht="15" customHeight="1" x14ac:dyDescent="0.3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5"/>
    </row>
    <row r="232" spans="1:13" s="2" customFormat="1" ht="15" customHeight="1" x14ac:dyDescent="0.3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5"/>
      <c r="M232" s="251" t="s">
        <v>52</v>
      </c>
    </row>
    <row r="233" spans="1:13" s="2" customFormat="1" ht="15" customHeight="1" x14ac:dyDescent="0.3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5"/>
    </row>
    <row r="234" spans="1:13" s="2" customFormat="1" ht="15" customHeight="1" x14ac:dyDescent="0.3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5"/>
    </row>
    <row r="235" spans="1:13" s="2" customFormat="1" ht="15" customHeight="1" x14ac:dyDescent="0.3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5"/>
      <c r="M235" s="1"/>
    </row>
    <row r="236" spans="1:13" s="2" customFormat="1" ht="15" customHeight="1" x14ac:dyDescent="0.3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5"/>
      <c r="M236" s="1"/>
    </row>
    <row r="237" spans="1:13" s="2" customFormat="1" ht="1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5"/>
      <c r="M237" s="1"/>
    </row>
    <row r="238" spans="1:13" s="2" customFormat="1" ht="15" customHeight="1" x14ac:dyDescent="0.35"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  <c r="M238" s="1"/>
    </row>
    <row r="239" spans="1:13" s="2" customFormat="1" ht="15" customHeight="1" x14ac:dyDescent="0.35">
      <c r="B239" s="25"/>
      <c r="C239" s="26"/>
      <c r="D239" s="1"/>
      <c r="E239" s="26"/>
      <c r="F239" s="26"/>
      <c r="G239" s="26"/>
      <c r="I239" s="27"/>
      <c r="J239" s="28"/>
      <c r="K239" s="29"/>
      <c r="L239" s="5"/>
      <c r="M239" s="1"/>
    </row>
    <row r="240" spans="1:13" s="2" customFormat="1" ht="15" customHeight="1" x14ac:dyDescent="0.35">
      <c r="B240" s="25"/>
      <c r="C240" s="26"/>
      <c r="D240" s="1"/>
      <c r="E240" s="26"/>
      <c r="F240" s="26"/>
      <c r="G240" s="26"/>
      <c r="H240" s="30"/>
      <c r="I240" s="31"/>
      <c r="J240" s="1"/>
      <c r="K240" s="26"/>
      <c r="L240" s="5"/>
      <c r="M240" s="1"/>
    </row>
    <row r="241" spans="1:13" s="2" customFormat="1" ht="15" customHeight="1" x14ac:dyDescent="0.35">
      <c r="B241" s="25"/>
      <c r="C241" s="26"/>
      <c r="D241" s="1"/>
      <c r="E241" s="26"/>
      <c r="F241" s="26"/>
      <c r="G241" s="26"/>
      <c r="H241" s="30"/>
      <c r="I241" s="31"/>
      <c r="J241" s="1"/>
      <c r="K241" s="26"/>
      <c r="L241" s="5"/>
      <c r="M241" s="1"/>
    </row>
    <row r="242" spans="1:13" s="2" customFormat="1" ht="15" customHeight="1" x14ac:dyDescent="0.35">
      <c r="B242" s="25"/>
      <c r="C242" s="26"/>
      <c r="D242" s="1"/>
      <c r="E242" s="26"/>
      <c r="F242" s="26"/>
      <c r="G242" s="26"/>
      <c r="H242" s="30"/>
      <c r="I242" s="31"/>
      <c r="J242" s="1"/>
      <c r="K242" s="26"/>
      <c r="L242" s="5"/>
      <c r="M242" s="1"/>
    </row>
    <row r="243" spans="1:13" s="2" customFormat="1" ht="15" customHeight="1" x14ac:dyDescent="0.35">
      <c r="B243" s="25"/>
      <c r="C243" s="26"/>
      <c r="D243" s="1"/>
      <c r="E243" s="26"/>
      <c r="F243" s="26"/>
      <c r="G243" s="26"/>
      <c r="H243" s="30"/>
      <c r="I243" s="31"/>
      <c r="J243" s="1"/>
      <c r="K243" s="26"/>
      <c r="L243" s="5"/>
      <c r="M243" s="1"/>
    </row>
    <row r="244" spans="1:13" s="2" customFormat="1" ht="15" customHeight="1" x14ac:dyDescent="0.35">
      <c r="B244" s="25"/>
      <c r="C244" s="26"/>
      <c r="D244" s="1"/>
      <c r="E244" s="26"/>
      <c r="F244" s="26"/>
      <c r="G244" s="26"/>
      <c r="H244" s="30"/>
      <c r="I244" s="31"/>
      <c r="J244" s="1"/>
      <c r="K244" s="26"/>
      <c r="L244" s="5"/>
      <c r="M244" s="1"/>
    </row>
    <row r="245" spans="1:13" s="2" customFormat="1" ht="15" customHeight="1" x14ac:dyDescent="0.35">
      <c r="A245" s="4"/>
      <c r="B245" s="25"/>
      <c r="C245" s="26"/>
      <c r="D245" s="1"/>
      <c r="E245" s="26"/>
      <c r="F245" s="26"/>
      <c r="G245" s="26"/>
      <c r="H245" s="30"/>
      <c r="I245" s="31"/>
      <c r="J245" s="1"/>
      <c r="K245" s="26"/>
      <c r="L245" s="5"/>
    </row>
    <row r="246" spans="1:13" s="2" customFormat="1" ht="15" customHeight="1" x14ac:dyDescent="0.35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</row>
    <row r="247" spans="1:13" s="2" customFormat="1" ht="15" customHeight="1" x14ac:dyDescent="0.35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</row>
    <row r="248" spans="1:13" s="2" customFormat="1" ht="15" customHeight="1" x14ac:dyDescent="0.35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</row>
    <row r="249" spans="1:13" s="2" customFormat="1" ht="15" customHeight="1" x14ac:dyDescent="0.35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</row>
    <row r="250" spans="1:13" s="2" customFormat="1" ht="15" customHeight="1" x14ac:dyDescent="0.35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</row>
    <row r="251" spans="1:13" s="2" customFormat="1" ht="15" customHeight="1" x14ac:dyDescent="0.35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</row>
    <row r="252" spans="1:13" s="2" customFormat="1" ht="15" customHeight="1" x14ac:dyDescent="0.35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</row>
    <row r="253" spans="1:13" s="2" customFormat="1" ht="15" customHeight="1" x14ac:dyDescent="0.35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</row>
    <row r="254" spans="1:13" s="2" customFormat="1" ht="15" customHeight="1" x14ac:dyDescent="0.35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</row>
    <row r="255" spans="1:13" s="2" customFormat="1" ht="15" customHeight="1" x14ac:dyDescent="0.35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 x14ac:dyDescent="0.35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 x14ac:dyDescent="0.35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  <c r="M257" s="1"/>
    </row>
    <row r="258" spans="1:13" s="2" customFormat="1" ht="15" customHeight="1" x14ac:dyDescent="0.35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 x14ac:dyDescent="0.35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</row>
    <row r="260" spans="1:13" s="2" customFormat="1" ht="15" customHeight="1" x14ac:dyDescent="0.35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</row>
    <row r="261" spans="1:13" s="2" customFormat="1" ht="15" customHeight="1" x14ac:dyDescent="0.35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</row>
    <row r="262" spans="1:13" s="2" customFormat="1" ht="15" customHeight="1" x14ac:dyDescent="0.35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</row>
    <row r="263" spans="1:13" s="2" customFormat="1" ht="15" customHeight="1" x14ac:dyDescent="0.35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</row>
    <row r="264" spans="1:13" s="2" customFormat="1" ht="15" customHeight="1" x14ac:dyDescent="0.35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</row>
    <row r="265" spans="1:13" s="2" customFormat="1" ht="15" customHeight="1" x14ac:dyDescent="0.35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35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35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35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35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35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</row>
    <row r="271" spans="1:13" s="2" customFormat="1" ht="15" customHeight="1" x14ac:dyDescent="0.35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</row>
    <row r="272" spans="1:13" s="2" customFormat="1" ht="15" customHeight="1" x14ac:dyDescent="0.35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35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35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35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 x14ac:dyDescent="0.35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35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35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35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35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35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35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35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35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35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35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</row>
    <row r="287" spans="1:13" s="2" customFormat="1" ht="15" customHeight="1" x14ac:dyDescent="0.35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</row>
    <row r="288" spans="1:13" s="2" customFormat="1" ht="15" customHeight="1" x14ac:dyDescent="0.35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35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87"/>
      <c r="M289" s="1"/>
    </row>
    <row r="290" spans="1:13" s="2" customFormat="1" ht="15" customHeight="1" x14ac:dyDescent="0.35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35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35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35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35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35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35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35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35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35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</row>
    <row r="300" spans="1:13" s="2" customFormat="1" ht="15" customHeight="1" x14ac:dyDescent="0.35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1"/>
      <c r="M300" s="1"/>
    </row>
    <row r="301" spans="1:13" s="2" customFormat="1" ht="15" customHeight="1" x14ac:dyDescent="0.35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1"/>
      <c r="M301" s="1"/>
    </row>
    <row r="302" spans="1:13" s="2" customFormat="1" ht="15" customHeight="1" x14ac:dyDescent="0.35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1"/>
      <c r="M302" s="1"/>
    </row>
    <row r="303" spans="1:13" s="2" customFormat="1" ht="15" customHeight="1" x14ac:dyDescent="0.35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1"/>
      <c r="M303" s="1"/>
    </row>
    <row r="304" spans="1:13" s="2" customFormat="1" ht="15" customHeight="1" x14ac:dyDescent="0.35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1"/>
      <c r="M304" s="1"/>
    </row>
    <row r="305" spans="1:13" s="2" customFormat="1" ht="15" customHeight="1" x14ac:dyDescent="0.35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1"/>
      <c r="M305" s="1"/>
    </row>
    <row r="306" spans="1:13" s="2" customFormat="1" ht="15" customHeight="1" x14ac:dyDescent="0.35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1"/>
      <c r="M306" s="1"/>
    </row>
    <row r="307" spans="1:13" s="2" customFormat="1" ht="15" customHeight="1" x14ac:dyDescent="0.35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1"/>
      <c r="M307" s="1"/>
    </row>
    <row r="308" spans="1:13" s="2" customFormat="1" ht="15" customHeight="1" x14ac:dyDescent="0.35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1"/>
      <c r="M308" s="1"/>
    </row>
    <row r="309" spans="1:13" s="2" customFormat="1" ht="15" customHeight="1" x14ac:dyDescent="0.35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1"/>
      <c r="M309" s="1"/>
    </row>
    <row r="310" spans="1:13" s="2" customFormat="1" ht="15" customHeight="1" x14ac:dyDescent="0.35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1"/>
      <c r="M310" s="1"/>
    </row>
    <row r="311" spans="1:13" s="2" customFormat="1" ht="15" customHeight="1" x14ac:dyDescent="0.35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1"/>
      <c r="M311" s="1"/>
    </row>
    <row r="312" spans="1:13" s="2" customFormat="1" ht="15" customHeight="1" x14ac:dyDescent="0.35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1"/>
      <c r="M312" s="1"/>
    </row>
    <row r="313" spans="1:13" s="2" customFormat="1" ht="15" customHeight="1" x14ac:dyDescent="0.35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1"/>
      <c r="M313" s="1"/>
    </row>
    <row r="314" spans="1:13" s="2" customFormat="1" ht="15" customHeight="1" x14ac:dyDescent="0.35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1"/>
      <c r="M314" s="1"/>
    </row>
    <row r="315" spans="1:13" s="2" customFormat="1" ht="15" customHeight="1" x14ac:dyDescent="0.35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1"/>
      <c r="M315" s="1"/>
    </row>
    <row r="316" spans="1:13" s="2" customFormat="1" ht="15" customHeight="1" x14ac:dyDescent="0.35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1"/>
      <c r="M316" s="1"/>
    </row>
    <row r="317" spans="1:13" s="2" customFormat="1" ht="15" customHeight="1" x14ac:dyDescent="0.35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1"/>
      <c r="M317" s="1"/>
    </row>
    <row r="318" spans="1:13" s="2" customFormat="1" ht="15" customHeight="1" x14ac:dyDescent="0.35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1"/>
      <c r="M318" s="1"/>
    </row>
    <row r="319" spans="1:13" s="2" customFormat="1" ht="15" customHeight="1" x14ac:dyDescent="0.35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1"/>
      <c r="M319" s="1"/>
    </row>
    <row r="320" spans="1:13" s="2" customFormat="1" ht="15" customHeight="1" x14ac:dyDescent="0.35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1"/>
      <c r="M320" s="1"/>
    </row>
    <row r="321" spans="1:13" s="2" customFormat="1" ht="15" customHeight="1" x14ac:dyDescent="0.35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35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35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35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35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35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35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35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35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35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35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35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35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35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35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35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35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35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35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35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35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35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35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35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35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35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35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35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35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35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35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35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35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35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35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35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35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35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35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35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35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35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35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35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35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35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35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35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35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35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35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35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35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35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35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35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35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35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35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35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35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35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35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35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35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35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35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35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35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35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35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35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35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35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35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35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35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35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35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35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35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35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35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35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35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35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35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35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35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35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35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35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35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35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35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35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35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35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35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35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35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35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35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35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35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35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35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35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35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35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35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35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35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35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35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35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35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35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35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35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35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35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35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35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35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35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35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35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21" s="2" customFormat="1" ht="15" customHeight="1" x14ac:dyDescent="0.35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21" s="2" customFormat="1" ht="15" customHeight="1" x14ac:dyDescent="0.35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21" s="2" customFormat="1" ht="15" customHeight="1" x14ac:dyDescent="0.35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21" s="2" customFormat="1" ht="15" customHeight="1" x14ac:dyDescent="0.35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21" s="2" customFormat="1" ht="15" customHeight="1" x14ac:dyDescent="0.35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21" s="2" customFormat="1" ht="15" customHeight="1" x14ac:dyDescent="0.35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21" s="2" customFormat="1" ht="15" customHeight="1" x14ac:dyDescent="0.35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21" s="2" customFormat="1" ht="15" customHeight="1" x14ac:dyDescent="0.35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21" s="2" customFormat="1" ht="15" customHeight="1" x14ac:dyDescent="0.35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21" s="2" customFormat="1" ht="15" customHeight="1" x14ac:dyDescent="0.35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21" s="2" customFormat="1" ht="15" customHeight="1" x14ac:dyDescent="0.35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21" s="2" customFormat="1" ht="15" customHeight="1" x14ac:dyDescent="0.35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21" s="2" customFormat="1" ht="15" customHeight="1" x14ac:dyDescent="0.35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21" s="2" customFormat="1" ht="15" customHeight="1" x14ac:dyDescent="0.35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21" s="2" customFormat="1" ht="16.5" customHeight="1" x14ac:dyDescent="0.35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  <c r="N463" s="1"/>
      <c r="O463" s="1"/>
      <c r="P463" s="1"/>
      <c r="Q463" s="1"/>
      <c r="R463" s="1"/>
      <c r="S463" s="1"/>
      <c r="T463" s="1"/>
      <c r="U463" s="1"/>
    </row>
    <row r="464" spans="1:21" s="2" customFormat="1" ht="15" customHeight="1" x14ac:dyDescent="0.35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13" s="2" customFormat="1" ht="15" customHeight="1" x14ac:dyDescent="0.35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13" s="2" customFormat="1" ht="15" customHeight="1" x14ac:dyDescent="0.35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13" s="2" customFormat="1" ht="15" customHeight="1" x14ac:dyDescent="0.35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13" s="2" customFormat="1" ht="15" customHeight="1" x14ac:dyDescent="0.35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13" s="2" customFormat="1" ht="15" customHeight="1" x14ac:dyDescent="0.35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13" s="2" customFormat="1" ht="15" customHeight="1" x14ac:dyDescent="0.35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35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13" s="2" customFormat="1" ht="15" customHeight="1" x14ac:dyDescent="0.35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13" s="2" customFormat="1" ht="15" customHeight="1" x14ac:dyDescent="0.35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13" s="2" customFormat="1" ht="15" customHeight="1" x14ac:dyDescent="0.35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13" s="2" customFormat="1" ht="15" customHeight="1" x14ac:dyDescent="0.35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13" s="2" customFormat="1" ht="15" customHeight="1" x14ac:dyDescent="0.35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13" s="2" customFormat="1" ht="15" customHeight="1" x14ac:dyDescent="0.35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13" s="2" customFormat="1" ht="15" customHeight="1" x14ac:dyDescent="0.35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13" s="2" customFormat="1" ht="15" customHeight="1" x14ac:dyDescent="0.35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13" s="2" customFormat="1" ht="15" customHeight="1" x14ac:dyDescent="0.35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13" s="2" customFormat="1" ht="15" customHeight="1" x14ac:dyDescent="0.35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35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13" s="2" customFormat="1" ht="15" customHeight="1" x14ac:dyDescent="0.35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35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13" s="2" customFormat="1" ht="15" customHeight="1" x14ac:dyDescent="0.35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13" s="2" customFormat="1" ht="15" customHeight="1" x14ac:dyDescent="0.35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  <c r="M486" s="1"/>
    </row>
    <row r="487" spans="1:13" s="2" customFormat="1" ht="15" customHeight="1" x14ac:dyDescent="0.35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13" s="2" customFormat="1" ht="15" customHeight="1" x14ac:dyDescent="0.35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</row>
    <row r="489" spans="1:13" s="2" customFormat="1" ht="15" customHeight="1" x14ac:dyDescent="0.35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13" s="2" customFormat="1" ht="15" customHeight="1" x14ac:dyDescent="0.35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13" s="2" customFormat="1" ht="15" customHeight="1" x14ac:dyDescent="0.35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13" s="2" customFormat="1" ht="15" customHeight="1" x14ac:dyDescent="0.35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3" s="2" customFormat="1" ht="15" customHeight="1" x14ac:dyDescent="0.35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13" s="2" customFormat="1" ht="15" customHeight="1" x14ac:dyDescent="0.35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35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3" s="2" customFormat="1" ht="15" customHeight="1" x14ac:dyDescent="0.35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  <c r="M496" s="1"/>
    </row>
    <row r="497" spans="1:21" s="2" customFormat="1" ht="15" customHeight="1" x14ac:dyDescent="0.35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21" s="2" customFormat="1" ht="15" customHeight="1" x14ac:dyDescent="0.35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</row>
    <row r="499" spans="1:21" s="2" customFormat="1" ht="15" customHeight="1" x14ac:dyDescent="0.35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  <c r="M499" s="1"/>
    </row>
    <row r="500" spans="1:21" s="2" customFormat="1" ht="15" customHeight="1" x14ac:dyDescent="0.35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  <c r="N500" s="1"/>
      <c r="O500" s="1"/>
      <c r="P500" s="1"/>
      <c r="Q500" s="1"/>
      <c r="R500" s="1"/>
      <c r="S500" s="1"/>
      <c r="T500" s="1"/>
      <c r="U500" s="1"/>
    </row>
    <row r="501" spans="1:21" s="2" customFormat="1" ht="15" customHeight="1" x14ac:dyDescent="0.35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21" s="2" customFormat="1" ht="15" customHeight="1" x14ac:dyDescent="0.35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21" s="2" customFormat="1" ht="15" customHeight="1" x14ac:dyDescent="0.35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</row>
    <row r="504" spans="1:21" s="2" customFormat="1" ht="15" customHeight="1" x14ac:dyDescent="0.35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21" s="2" customFormat="1" ht="15" customHeight="1" x14ac:dyDescent="0.35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  <c r="M505" s="1"/>
    </row>
    <row r="506" spans="1:21" s="2" customFormat="1" ht="15" customHeight="1" x14ac:dyDescent="0.35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21" s="2" customFormat="1" ht="15" customHeight="1" x14ac:dyDescent="0.35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21" s="2" customFormat="1" ht="15" customHeight="1" x14ac:dyDescent="0.35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  <c r="M508" s="1"/>
    </row>
    <row r="509" spans="1:21" s="2" customFormat="1" ht="15" customHeight="1" x14ac:dyDescent="0.35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21" s="2" customFormat="1" ht="15" customHeight="1" x14ac:dyDescent="0.35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21" s="2" customFormat="1" ht="15" customHeight="1" x14ac:dyDescent="0.35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</row>
    <row r="512" spans="1:21" s="2" customFormat="1" ht="15" customHeight="1" x14ac:dyDescent="0.35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13" s="2" customFormat="1" ht="15" customHeight="1" x14ac:dyDescent="0.35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  <c r="M513" s="1"/>
    </row>
    <row r="514" spans="1:13" s="2" customFormat="1" ht="15" customHeight="1" x14ac:dyDescent="0.35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  <c r="M514" s="1"/>
    </row>
    <row r="515" spans="1:13" s="2" customFormat="1" ht="15" customHeight="1" x14ac:dyDescent="0.35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  <c r="M515" s="1"/>
    </row>
    <row r="516" spans="1:13" s="2" customFormat="1" ht="15" customHeight="1" x14ac:dyDescent="0.35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3" s="2" customFormat="1" ht="15" customHeight="1" x14ac:dyDescent="0.35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3" s="2" customFormat="1" ht="15" customHeight="1" x14ac:dyDescent="0.35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  <c r="M518" s="1"/>
    </row>
    <row r="519" spans="1:13" s="2" customFormat="1" ht="15" customHeight="1" x14ac:dyDescent="0.35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3" s="2" customFormat="1" ht="15" customHeight="1" x14ac:dyDescent="0.35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3" s="2" customFormat="1" ht="15" customHeight="1" x14ac:dyDescent="0.35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  <c r="M521" s="1"/>
    </row>
    <row r="522" spans="1:13" s="2" customFormat="1" ht="15" customHeight="1" x14ac:dyDescent="0.35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  <c r="M522" s="1"/>
    </row>
    <row r="523" spans="1:13" s="2" customFormat="1" ht="15" customHeight="1" x14ac:dyDescent="0.35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  <c r="M523" s="1"/>
    </row>
    <row r="524" spans="1:13" s="2" customFormat="1" ht="15" customHeight="1" x14ac:dyDescent="0.35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  <c r="M524" s="1"/>
    </row>
    <row r="525" spans="1:13" s="2" customFormat="1" ht="15" customHeight="1" x14ac:dyDescent="0.35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  <c r="M525" s="1"/>
    </row>
    <row r="526" spans="1:13" s="2" customFormat="1" ht="15" customHeight="1" x14ac:dyDescent="0.35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  <c r="M526" s="1"/>
    </row>
    <row r="527" spans="1:13" s="2" customFormat="1" ht="15" customHeight="1" x14ac:dyDescent="0.35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  <c r="M527" s="1"/>
    </row>
    <row r="528" spans="1:13" s="2" customFormat="1" ht="15" customHeight="1" x14ac:dyDescent="0.35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3" s="2" customFormat="1" ht="15" customHeight="1" x14ac:dyDescent="0.35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3" s="2" customFormat="1" ht="15" customHeight="1" x14ac:dyDescent="0.35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3" s="2" customFormat="1" ht="15" customHeight="1" x14ac:dyDescent="0.35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3" s="2" customFormat="1" ht="15" customHeight="1" x14ac:dyDescent="0.35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3" s="2" customFormat="1" ht="15" customHeight="1" x14ac:dyDescent="0.35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3" s="2" customFormat="1" ht="15" customHeight="1" x14ac:dyDescent="0.35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3" s="2" customFormat="1" ht="15" customHeight="1" x14ac:dyDescent="0.35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3" s="2" customFormat="1" ht="15" customHeight="1" x14ac:dyDescent="0.35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  <c r="M536" s="1"/>
    </row>
    <row r="537" spans="1:13" s="2" customFormat="1" ht="15" customHeight="1" x14ac:dyDescent="0.35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3" s="2" customFormat="1" ht="15" customHeight="1" x14ac:dyDescent="0.35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3" s="2" customFormat="1" ht="15" customHeight="1" x14ac:dyDescent="0.35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3" s="2" customFormat="1" ht="15" customHeight="1" x14ac:dyDescent="0.35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3" s="2" customFormat="1" ht="15" customHeight="1" x14ac:dyDescent="0.35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3" s="2" customFormat="1" ht="15" customHeight="1" x14ac:dyDescent="0.35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3" s="2" customFormat="1" ht="15" customHeight="1" x14ac:dyDescent="0.35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3" s="2" customFormat="1" ht="15" customHeight="1" x14ac:dyDescent="0.35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35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35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35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35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35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35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35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35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35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35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35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35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35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35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35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35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35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35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35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35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35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35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35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35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35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35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35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35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35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35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35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35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35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35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35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35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35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35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35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35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35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35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35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35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35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35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35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35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35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35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35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35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35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35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35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35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35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35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35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35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35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35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35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35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5" customHeight="1" x14ac:dyDescent="0.35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5" customHeight="1" x14ac:dyDescent="0.35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35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35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35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35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35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5" customHeight="1" x14ac:dyDescent="0.35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5" customHeight="1" x14ac:dyDescent="0.35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4.25" customHeight="1" x14ac:dyDescent="0.35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4.25" customHeight="1" x14ac:dyDescent="0.35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4.25" customHeight="1" x14ac:dyDescent="0.35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4.25" customHeight="1" x14ac:dyDescent="0.35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5" customHeight="1" x14ac:dyDescent="0.35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5" customHeight="1" x14ac:dyDescent="0.35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5" customHeight="1" x14ac:dyDescent="0.35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2" s="2" customFormat="1" ht="15" customHeight="1" x14ac:dyDescent="0.35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2" s="2" customFormat="1" ht="15" customHeight="1" x14ac:dyDescent="0.35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2" s="2" customFormat="1" ht="15" customHeight="1" x14ac:dyDescent="0.35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</row>
    <row r="628" spans="1:12" s="2" customFormat="1" ht="15" customHeight="1" x14ac:dyDescent="0.35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2" s="2" customFormat="1" ht="15" customHeight="1" x14ac:dyDescent="0.35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</row>
    <row r="630" spans="1:12" s="2" customFormat="1" ht="15" customHeight="1" x14ac:dyDescent="0.35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</row>
    <row r="631" spans="1:12" s="2" customFormat="1" ht="15" customHeight="1" x14ac:dyDescent="0.35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</row>
    <row r="632" spans="1:12" s="2" customFormat="1" ht="15" customHeight="1" x14ac:dyDescent="0.35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</row>
    <row r="633" spans="1:12" s="2" customFormat="1" ht="15" customHeight="1" x14ac:dyDescent="0.35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</row>
    <row r="634" spans="1:12" s="2" customFormat="1" ht="15" customHeight="1" x14ac:dyDescent="0.35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</row>
    <row r="635" spans="1:12" s="2" customFormat="1" ht="15" customHeight="1" x14ac:dyDescent="0.35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</row>
    <row r="636" spans="1:12" s="2" customFormat="1" ht="15" customHeight="1" x14ac:dyDescent="0.35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</row>
    <row r="637" spans="1:12" s="2" customFormat="1" ht="15" customHeight="1" x14ac:dyDescent="0.35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</row>
    <row r="638" spans="1:12" s="2" customFormat="1" ht="15" customHeight="1" x14ac:dyDescent="0.35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</row>
    <row r="639" spans="1:12" s="2" customFormat="1" ht="15" customHeight="1" x14ac:dyDescent="0.35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</row>
    <row r="640" spans="1:12" s="2" customFormat="1" ht="15" customHeight="1" x14ac:dyDescent="0.35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</row>
    <row r="641" spans="1:13" s="2" customFormat="1" ht="15" customHeight="1" x14ac:dyDescent="0.35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</row>
    <row r="642" spans="1:13" s="2" customFormat="1" ht="15" customHeight="1" x14ac:dyDescent="0.35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</row>
    <row r="643" spans="1:13" s="2" customFormat="1" ht="15" customHeight="1" x14ac:dyDescent="0.35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</row>
    <row r="644" spans="1:13" s="2" customFormat="1" ht="15" customHeight="1" x14ac:dyDescent="0.35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</row>
    <row r="645" spans="1:13" s="2" customFormat="1" ht="15" customHeight="1" x14ac:dyDescent="0.35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</row>
    <row r="646" spans="1:13" s="2" customFormat="1" ht="15" customHeight="1" x14ac:dyDescent="0.35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</row>
    <row r="647" spans="1:13" s="2" customFormat="1" ht="15" customHeight="1" x14ac:dyDescent="0.35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35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</row>
    <row r="649" spans="1:13" s="2" customFormat="1" ht="15" customHeight="1" x14ac:dyDescent="0.35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35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35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35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35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35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35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35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35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35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35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35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35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35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35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35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35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35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35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35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35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35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35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35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35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35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35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35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35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35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35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35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35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35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35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35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35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35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35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35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35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35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35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35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35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35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35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35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35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35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35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35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35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35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35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35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35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35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35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35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35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35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35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35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35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35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35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35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35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35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35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35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35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35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35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35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35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35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35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35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35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35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35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35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35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35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35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35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35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35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35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35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35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35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35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35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35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35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35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35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35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35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35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35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35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35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35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35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35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35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35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35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35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35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35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35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35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35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35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35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35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35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35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35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35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35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35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35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35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35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35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35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35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35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35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35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35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35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35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35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</row>
    <row r="789" spans="1:13" s="2" customFormat="1" ht="15" customHeight="1" x14ac:dyDescent="0.35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35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35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</row>
    <row r="792" spans="1:13" s="2" customFormat="1" ht="15" customHeight="1" x14ac:dyDescent="0.35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</row>
    <row r="793" spans="1:13" s="2" customFormat="1" ht="15" customHeight="1" x14ac:dyDescent="0.35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</row>
    <row r="794" spans="1:13" s="2" customFormat="1" ht="15" customHeight="1" x14ac:dyDescent="0.35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</row>
    <row r="795" spans="1:13" s="2" customFormat="1" ht="15" customHeight="1" x14ac:dyDescent="0.35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</row>
    <row r="796" spans="1:13" s="2" customFormat="1" ht="15" customHeight="1" x14ac:dyDescent="0.35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</row>
    <row r="797" spans="1:13" s="2" customFormat="1" ht="15" customHeight="1" x14ac:dyDescent="0.35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2" t="s">
        <v>46</v>
      </c>
    </row>
    <row r="798" spans="1:13" s="2" customFormat="1" ht="15" customHeight="1" x14ac:dyDescent="0.35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</row>
    <row r="799" spans="1:13" s="2" customFormat="1" ht="15" customHeight="1" x14ac:dyDescent="0.35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</row>
    <row r="800" spans="1:13" s="2" customFormat="1" ht="15" customHeight="1" x14ac:dyDescent="0.35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</row>
    <row r="801" spans="1:13" s="2" customFormat="1" ht="16.5" customHeight="1" x14ac:dyDescent="0.35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</row>
    <row r="802" spans="1:13" s="2" customFormat="1" ht="16.5" customHeight="1" x14ac:dyDescent="0.35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</row>
    <row r="803" spans="1:13" s="2" customFormat="1" ht="16.5" customHeight="1" x14ac:dyDescent="0.35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</row>
    <row r="804" spans="1:13" s="2" customFormat="1" ht="15" customHeight="1" x14ac:dyDescent="0.35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35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35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35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35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35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35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35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35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35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35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35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35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35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35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35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35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35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35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35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35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35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35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.75" customHeight="1" x14ac:dyDescent="0.35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6.5" customHeight="1" x14ac:dyDescent="0.35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6.5" customHeight="1" x14ac:dyDescent="0.35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35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4.25" customHeight="1" x14ac:dyDescent="0.35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35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35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35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35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1"/>
    </row>
    <row r="836" spans="1:13" s="2" customFormat="1" ht="15" customHeight="1" x14ac:dyDescent="0.35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.75" customHeight="1" x14ac:dyDescent="0.35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</row>
    <row r="838" spans="1:13" s="2" customFormat="1" ht="15" customHeight="1" x14ac:dyDescent="0.35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35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35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35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35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35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35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35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35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207"/>
    </row>
    <row r="847" spans="1:13" s="2" customFormat="1" ht="15" customHeight="1" x14ac:dyDescent="0.35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35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3" s="2" customFormat="1" ht="15" customHeight="1" x14ac:dyDescent="0.35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35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35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35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35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35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35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35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35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35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35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  <c r="M859" s="1"/>
    </row>
    <row r="860" spans="1:13" s="2" customFormat="1" ht="15" customHeight="1" x14ac:dyDescent="0.35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5" customHeight="1" x14ac:dyDescent="0.35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  <c r="M861" s="1"/>
    </row>
    <row r="862" spans="1:13" s="2" customFormat="1" ht="15" customHeight="1" x14ac:dyDescent="0.35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35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5" customHeight="1" x14ac:dyDescent="0.35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35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35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35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5" customHeight="1" x14ac:dyDescent="0.35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35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  <c r="M869" s="1"/>
    </row>
    <row r="870" spans="1:13" s="2" customFormat="1" ht="15" customHeight="1" x14ac:dyDescent="0.35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  <c r="M870" s="1"/>
    </row>
    <row r="871" spans="1:13" s="2" customFormat="1" ht="15" customHeight="1" x14ac:dyDescent="0.35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35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35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35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35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35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35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  <c r="M877" s="1"/>
    </row>
    <row r="878" spans="1:13" s="2" customFormat="1" ht="15" customHeight="1" x14ac:dyDescent="0.35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35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  <c r="M879" s="1"/>
    </row>
    <row r="880" spans="1:13" s="2" customFormat="1" ht="15" customHeight="1" x14ac:dyDescent="0.35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3" s="2" customFormat="1" ht="15" customHeight="1" x14ac:dyDescent="0.35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3" s="2" customFormat="1" ht="15" customHeight="1" x14ac:dyDescent="0.35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3" s="2" customFormat="1" ht="15" customHeight="1" x14ac:dyDescent="0.35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3" s="2" customFormat="1" ht="15" customHeight="1" x14ac:dyDescent="0.35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3" s="2" customFormat="1" ht="15" customHeight="1" x14ac:dyDescent="0.35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3" s="2" customFormat="1" ht="15" customHeight="1" x14ac:dyDescent="0.35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  <c r="M886" s="1"/>
    </row>
    <row r="887" spans="1:13" s="2" customFormat="1" ht="15" customHeight="1" x14ac:dyDescent="0.35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3" s="2" customFormat="1" ht="15" customHeight="1" x14ac:dyDescent="0.35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3" s="2" customFormat="1" ht="15" customHeight="1" x14ac:dyDescent="0.35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3" s="2" customFormat="1" ht="15" customHeight="1" x14ac:dyDescent="0.35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3" s="2" customFormat="1" ht="15" customHeight="1" x14ac:dyDescent="0.35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3" s="2" customFormat="1" ht="15" customHeight="1" x14ac:dyDescent="0.35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3" s="2" customFormat="1" ht="15" customHeight="1" x14ac:dyDescent="0.35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3" s="2" customFormat="1" ht="15" customHeight="1" x14ac:dyDescent="0.35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3" s="2" customFormat="1" ht="15" customHeight="1" x14ac:dyDescent="0.35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3" s="2" customFormat="1" ht="15" customHeight="1" x14ac:dyDescent="0.35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  <c r="M896" s="1"/>
    </row>
    <row r="897" spans="1:13" s="2" customFormat="1" ht="15" customHeight="1" x14ac:dyDescent="0.35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  <c r="M897" s="1"/>
    </row>
    <row r="898" spans="1:13" s="2" customFormat="1" ht="15" customHeight="1" x14ac:dyDescent="0.35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  <c r="M898" s="1"/>
    </row>
    <row r="899" spans="1:13" s="2" customFormat="1" ht="15" customHeight="1" x14ac:dyDescent="0.35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3" s="2" customFormat="1" ht="15" customHeight="1" x14ac:dyDescent="0.35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  <c r="M900" s="1"/>
    </row>
    <row r="901" spans="1:13" s="2" customFormat="1" ht="15" customHeight="1" x14ac:dyDescent="0.35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3" s="2" customFormat="1" ht="15" customHeight="1" x14ac:dyDescent="0.35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  <c r="M902" s="1"/>
    </row>
    <row r="903" spans="1:13" s="2" customFormat="1" ht="15" customHeight="1" x14ac:dyDescent="0.35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  <c r="M903" s="1"/>
    </row>
    <row r="904" spans="1:13" s="2" customFormat="1" ht="15" customHeight="1" x14ac:dyDescent="0.35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3" s="2" customFormat="1" ht="15" customHeight="1" x14ac:dyDescent="0.35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  <c r="M905" s="1"/>
    </row>
    <row r="906" spans="1:13" s="2" customFormat="1" ht="15" customHeight="1" x14ac:dyDescent="0.35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3" s="2" customFormat="1" ht="15" customHeight="1" x14ac:dyDescent="0.35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3" s="2" customFormat="1" ht="15" customHeight="1" x14ac:dyDescent="0.35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  <c r="M908" s="1"/>
    </row>
    <row r="909" spans="1:13" s="2" customFormat="1" ht="15" customHeight="1" x14ac:dyDescent="0.35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3" s="2" customFormat="1" ht="15" customHeight="1" x14ac:dyDescent="0.35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3" s="2" customFormat="1" ht="15" customHeight="1" x14ac:dyDescent="0.35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3" s="2" customFormat="1" ht="15" customHeight="1" x14ac:dyDescent="0.35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35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35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35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35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35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35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35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35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35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35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35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35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35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35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35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35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35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35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35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35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35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35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35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35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35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35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35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35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35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35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35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35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35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35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35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35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35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35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35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35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35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35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35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35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35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35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35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35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35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35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35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35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35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35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35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35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35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35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35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35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35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35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35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35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35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35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35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35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35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35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35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35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35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35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35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35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35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35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35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35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35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35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35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35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35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35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35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35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35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35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35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35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35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35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35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35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35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35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35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35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35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35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35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35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35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35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35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35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35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35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35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35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35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35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35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35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35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35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35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35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35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35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35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35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35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35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35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35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35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35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35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35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35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35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35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35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35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35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35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35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35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35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35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35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35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35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35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35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35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35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35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35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35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35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35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35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35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35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35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35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35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35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35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35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35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35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35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35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35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35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35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35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35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35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35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35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3" s="2" customFormat="1" ht="15" customHeight="1" x14ac:dyDescent="0.35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3" s="2" customFormat="1" ht="15" customHeight="1" x14ac:dyDescent="0.35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3" s="2" customFormat="1" ht="15" customHeight="1" x14ac:dyDescent="0.35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3" s="2" customFormat="1" ht="15" customHeight="1" x14ac:dyDescent="0.35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3" s="2" customFormat="1" ht="15" customHeight="1" x14ac:dyDescent="0.35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3" s="2" customFormat="1" ht="15" customHeight="1" x14ac:dyDescent="0.35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3" s="2" customFormat="1" ht="15" customHeight="1" x14ac:dyDescent="0.35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  <c r="M1095" s="2" t="s">
        <v>42</v>
      </c>
    </row>
    <row r="1096" spans="1:13" s="2" customFormat="1" ht="15" customHeight="1" x14ac:dyDescent="0.35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3" s="2" customFormat="1" ht="15" customHeight="1" x14ac:dyDescent="0.35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3" s="2" customFormat="1" ht="15" customHeight="1" x14ac:dyDescent="0.35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3" s="2" customFormat="1" ht="15" customHeight="1" x14ac:dyDescent="0.35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3" s="2" customFormat="1" ht="15" customHeight="1" x14ac:dyDescent="0.35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3" s="2" customFormat="1" ht="15" customHeight="1" x14ac:dyDescent="0.35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3" s="2" customFormat="1" ht="15" customHeight="1" x14ac:dyDescent="0.35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3" s="2" customFormat="1" ht="15" customHeight="1" x14ac:dyDescent="0.35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3" s="2" customFormat="1" ht="15" customHeight="1" x14ac:dyDescent="0.35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35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35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35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35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35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35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35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35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35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35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35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35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35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35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35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35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35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35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35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35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35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35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35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35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35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35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35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35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35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35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35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35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35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35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35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35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35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35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35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35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35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35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35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35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35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35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35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35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35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35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35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35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35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35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35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35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35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35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35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35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35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35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35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35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35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35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35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35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35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35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35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35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35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35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35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35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35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35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35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35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35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35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35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35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35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35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35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35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35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35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35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35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35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35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35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35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3" s="2" customFormat="1" ht="15" customHeight="1" x14ac:dyDescent="0.35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3" s="2" customFormat="1" ht="15" customHeight="1" x14ac:dyDescent="0.35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3" s="2" customFormat="1" ht="15" customHeight="1" x14ac:dyDescent="0.35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3" s="2" customFormat="1" ht="15" customHeight="1" x14ac:dyDescent="0.35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3" s="2" customFormat="1" ht="15" customHeight="1" x14ac:dyDescent="0.35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3" s="2" customFormat="1" ht="15" customHeight="1" x14ac:dyDescent="0.35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3" s="2" customFormat="1" ht="15" customHeight="1" x14ac:dyDescent="0.35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3" s="2" customFormat="1" ht="15" customHeight="1" x14ac:dyDescent="0.35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3" s="2" customFormat="1" ht="15" customHeight="1" x14ac:dyDescent="0.35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3" s="2" customFormat="1" ht="15" customHeight="1" x14ac:dyDescent="0.35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3" s="2" customFormat="1" ht="15" customHeight="1" x14ac:dyDescent="0.35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3" s="2" customFormat="1" ht="15" customHeight="1" x14ac:dyDescent="0.35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  <c r="M1212" s="1"/>
    </row>
    <row r="1213" spans="1:13" s="2" customFormat="1" ht="15" customHeight="1" x14ac:dyDescent="0.35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3" s="2" customFormat="1" ht="15" customHeight="1" x14ac:dyDescent="0.35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3" s="2" customFormat="1" ht="15" customHeight="1" x14ac:dyDescent="0.35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</row>
    <row r="1216" spans="1:13" s="2" customFormat="1" ht="15" customHeight="1" x14ac:dyDescent="0.35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3" s="2" customFormat="1" ht="15" customHeight="1" x14ac:dyDescent="0.35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</row>
    <row r="1218" spans="1:13" s="2" customFormat="1" ht="15" customHeight="1" x14ac:dyDescent="0.35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</row>
    <row r="1219" spans="1:13" s="2" customFormat="1" ht="15" customHeight="1" x14ac:dyDescent="0.35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  <c r="M1219" s="1"/>
    </row>
    <row r="1220" spans="1:13" s="2" customFormat="1" ht="15" customHeight="1" x14ac:dyDescent="0.35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  <c r="M1220" s="1"/>
    </row>
    <row r="1221" spans="1:13" s="2" customFormat="1" ht="15" customHeight="1" x14ac:dyDescent="0.35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</row>
    <row r="1222" spans="1:13" s="2" customFormat="1" ht="15" customHeight="1" x14ac:dyDescent="0.35">
      <c r="A1222" s="4"/>
      <c r="B1222" s="8"/>
      <c r="C1222" s="3"/>
      <c r="D1222" s="5"/>
      <c r="E1222" s="3"/>
      <c r="F1222" s="3"/>
      <c r="G1222" s="3"/>
      <c r="H1222" s="6"/>
      <c r="I1222" s="18"/>
      <c r="J1222" s="5"/>
      <c r="K1222" s="3"/>
      <c r="L1222" s="5"/>
      <c r="M1222" s="1"/>
    </row>
    <row r="1223" spans="1:13" s="2" customFormat="1" ht="15" customHeight="1" x14ac:dyDescent="0.35">
      <c r="A1223" s="4"/>
      <c r="B1223" s="8"/>
      <c r="C1223" s="3"/>
      <c r="D1223" s="5"/>
      <c r="E1223" s="3"/>
      <c r="F1223" s="3"/>
      <c r="G1223" s="3"/>
      <c r="H1223" s="6"/>
      <c r="I1223" s="18"/>
      <c r="J1223" s="5"/>
      <c r="K1223" s="3"/>
      <c r="L1223" s="5"/>
      <c r="M1223" s="84"/>
    </row>
    <row r="1224" spans="1:13" s="2" customFormat="1" ht="15" customHeight="1" x14ac:dyDescent="0.35">
      <c r="A1224" s="4"/>
      <c r="B1224" s="8"/>
      <c r="C1224" s="3"/>
      <c r="D1224" s="5"/>
      <c r="E1224" s="3"/>
      <c r="F1224" s="3"/>
      <c r="G1224" s="3"/>
      <c r="H1224" s="6"/>
      <c r="I1224" s="18"/>
      <c r="J1224" s="5"/>
      <c r="K1224" s="3"/>
      <c r="L1224" s="5"/>
    </row>
    <row r="1225" spans="1:13" s="2" customFormat="1" ht="15" customHeight="1" x14ac:dyDescent="0.35">
      <c r="A1225" s="4"/>
      <c r="B1225" s="8"/>
      <c r="C1225" s="3"/>
      <c r="D1225" s="5"/>
      <c r="E1225" s="3"/>
      <c r="F1225" s="3"/>
      <c r="G1225" s="3"/>
      <c r="H1225" s="6"/>
      <c r="I1225" s="18"/>
      <c r="J1225" s="5"/>
      <c r="K1225" s="3"/>
      <c r="L1225" s="5"/>
    </row>
    <row r="1226" spans="1:13" s="2" customFormat="1" ht="15" customHeight="1" x14ac:dyDescent="0.35">
      <c r="A1226" s="4"/>
      <c r="B1226" s="8"/>
      <c r="C1226" s="3"/>
      <c r="D1226" s="5"/>
      <c r="E1226" s="3"/>
      <c r="F1226" s="3"/>
      <c r="G1226" s="3"/>
      <c r="H1226" s="6"/>
      <c r="I1226" s="18"/>
      <c r="J1226" s="5"/>
      <c r="K1226" s="3"/>
      <c r="L1226" s="5"/>
    </row>
    <row r="1227" spans="1:13" s="2" customFormat="1" ht="15" customHeight="1" x14ac:dyDescent="0.35">
      <c r="A1227" s="4"/>
      <c r="B1227" s="8"/>
      <c r="C1227" s="3"/>
      <c r="D1227" s="5"/>
      <c r="E1227" s="3"/>
      <c r="F1227" s="3"/>
      <c r="G1227" s="3"/>
      <c r="H1227" s="6"/>
      <c r="I1227" s="18"/>
      <c r="J1227" s="5"/>
      <c r="K1227" s="3"/>
      <c r="L1227" s="5"/>
    </row>
    <row r="1228" spans="1:13" s="2" customFormat="1" ht="15" customHeight="1" x14ac:dyDescent="0.35">
      <c r="A1228" s="4"/>
      <c r="B1228" s="8"/>
      <c r="C1228" s="3"/>
      <c r="D1228" s="5"/>
      <c r="E1228" s="3"/>
      <c r="F1228" s="3"/>
      <c r="G1228" s="3"/>
      <c r="H1228" s="6"/>
      <c r="I1228" s="18"/>
      <c r="J1228" s="5"/>
      <c r="K1228" s="3"/>
      <c r="L1228" s="5"/>
    </row>
    <row r="1229" spans="1:13" s="2" customFormat="1" ht="15" customHeight="1" x14ac:dyDescent="0.35">
      <c r="A1229" s="4"/>
      <c r="B1229" s="8"/>
      <c r="C1229" s="3"/>
      <c r="D1229" s="5"/>
      <c r="E1229" s="3"/>
      <c r="F1229" s="3"/>
      <c r="G1229" s="3"/>
      <c r="H1229" s="6"/>
      <c r="I1229" s="18"/>
      <c r="J1229" s="5"/>
      <c r="K1229" s="3"/>
      <c r="L1229" s="5"/>
    </row>
    <row r="1230" spans="1:13" s="2" customFormat="1" ht="15" customHeight="1" x14ac:dyDescent="0.35">
      <c r="A1230" s="4"/>
      <c r="B1230" s="8"/>
      <c r="C1230" s="3"/>
      <c r="D1230" s="5"/>
      <c r="E1230" s="3"/>
      <c r="F1230" s="3"/>
      <c r="G1230" s="3"/>
      <c r="H1230" s="6"/>
      <c r="I1230" s="18"/>
      <c r="J1230" s="5"/>
      <c r="K1230" s="3"/>
      <c r="L1230" s="5"/>
    </row>
    <row r="1231" spans="1:13" s="2" customFormat="1" ht="15" customHeight="1" x14ac:dyDescent="0.35">
      <c r="A1231" s="4"/>
      <c r="B1231" s="8"/>
      <c r="C1231" s="3"/>
      <c r="D1231" s="5"/>
      <c r="E1231" s="3"/>
      <c r="F1231" s="3"/>
      <c r="G1231" s="3"/>
      <c r="H1231" s="6"/>
      <c r="I1231" s="18"/>
      <c r="J1231" s="5"/>
      <c r="K1231" s="3"/>
      <c r="L1231" s="5"/>
    </row>
    <row r="1232" spans="1:13" s="2" customFormat="1" ht="15" customHeight="1" x14ac:dyDescent="0.35">
      <c r="A1232" s="4"/>
      <c r="B1232" s="8"/>
      <c r="C1232" s="3"/>
      <c r="D1232" s="5"/>
      <c r="E1232" s="3"/>
      <c r="F1232" s="3"/>
      <c r="G1232" s="3"/>
      <c r="H1232" s="6"/>
      <c r="I1232" s="18"/>
      <c r="J1232" s="5"/>
      <c r="K1232" s="3"/>
      <c r="L1232" s="5"/>
    </row>
    <row r="1233" spans="13:13" ht="15" customHeight="1" x14ac:dyDescent="0.35">
      <c r="M1233" s="2"/>
    </row>
    <row r="1234" spans="13:13" ht="15" customHeight="1" x14ac:dyDescent="0.35">
      <c r="M1234" s="2"/>
    </row>
    <row r="1235" spans="13:13" ht="15" customHeight="1" x14ac:dyDescent="0.35"/>
    <row r="1236" spans="13:13" ht="15" customHeight="1" x14ac:dyDescent="0.35"/>
    <row r="1237" spans="13:13" ht="15" customHeight="1" x14ac:dyDescent="0.35"/>
    <row r="1238" spans="13:13" ht="15" customHeight="1" x14ac:dyDescent="0.35"/>
    <row r="1239" spans="13:13" ht="15" customHeight="1" x14ac:dyDescent="0.35"/>
    <row r="1240" spans="13:13" ht="15" customHeight="1" x14ac:dyDescent="0.35"/>
    <row r="1241" spans="13:13" ht="15" customHeight="1" x14ac:dyDescent="0.35"/>
    <row r="1242" spans="13:13" ht="15" customHeight="1" x14ac:dyDescent="0.35"/>
    <row r="1243" spans="13:13" ht="15" customHeight="1" x14ac:dyDescent="0.35"/>
    <row r="1244" spans="13:13" ht="15" customHeight="1" x14ac:dyDescent="0.35"/>
    <row r="1245" spans="13:13" ht="15" customHeight="1" x14ac:dyDescent="0.35"/>
    <row r="1246" spans="13:13" ht="15" customHeight="1" x14ac:dyDescent="0.35"/>
    <row r="1247" spans="13:13" ht="15" customHeight="1" x14ac:dyDescent="0.35"/>
    <row r="1248" spans="13:13" ht="15" customHeight="1" x14ac:dyDescent="0.35"/>
    <row r="1249" ht="15" customHeight="1" x14ac:dyDescent="0.35"/>
    <row r="1250" ht="15" customHeight="1" x14ac:dyDescent="0.35"/>
    <row r="1251" ht="15" customHeight="1" x14ac:dyDescent="0.35"/>
    <row r="1252" ht="15" customHeight="1" x14ac:dyDescent="0.35"/>
    <row r="1253" ht="15" customHeight="1" x14ac:dyDescent="0.35"/>
    <row r="1254" ht="15" customHeight="1" x14ac:dyDescent="0.35"/>
    <row r="1255" ht="15" customHeight="1" x14ac:dyDescent="0.35"/>
    <row r="1256" ht="15" customHeight="1" x14ac:dyDescent="0.35"/>
    <row r="1257" ht="15" customHeight="1" x14ac:dyDescent="0.35"/>
    <row r="1258" ht="15" customHeight="1" x14ac:dyDescent="0.35"/>
    <row r="1259" ht="15" customHeight="1" x14ac:dyDescent="0.35"/>
    <row r="1260" ht="15" customHeight="1" x14ac:dyDescent="0.35"/>
    <row r="1261" ht="15" customHeight="1" x14ac:dyDescent="0.35"/>
    <row r="1262" ht="15" customHeight="1" x14ac:dyDescent="0.35"/>
    <row r="1263" ht="15" customHeight="1" x14ac:dyDescent="0.35"/>
    <row r="1264" ht="15" customHeight="1" x14ac:dyDescent="0.35"/>
    <row r="1265" ht="15" customHeight="1" x14ac:dyDescent="0.35"/>
    <row r="1266" ht="15" customHeight="1" x14ac:dyDescent="0.35"/>
    <row r="1267" ht="15" customHeight="1" x14ac:dyDescent="0.35"/>
    <row r="1268" ht="15" customHeight="1" x14ac:dyDescent="0.35"/>
    <row r="1269" ht="15" customHeight="1" x14ac:dyDescent="0.35"/>
    <row r="1270" ht="15" customHeight="1" x14ac:dyDescent="0.35"/>
    <row r="1271" ht="15" customHeight="1" x14ac:dyDescent="0.35"/>
    <row r="1272" ht="15" customHeight="1" x14ac:dyDescent="0.35"/>
    <row r="1273" ht="15" customHeight="1" x14ac:dyDescent="0.35"/>
    <row r="1274" ht="15" customHeight="1" x14ac:dyDescent="0.35"/>
    <row r="1275" ht="15" customHeight="1" x14ac:dyDescent="0.35"/>
    <row r="1276" ht="15" customHeight="1" x14ac:dyDescent="0.35"/>
    <row r="1277" ht="15" customHeight="1" x14ac:dyDescent="0.35"/>
    <row r="1278" ht="15" customHeight="1" x14ac:dyDescent="0.35"/>
    <row r="1279" ht="15" customHeight="1" x14ac:dyDescent="0.35"/>
    <row r="1280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</sheetData>
  <sortState ref="A7:L87">
    <sortCondition ref="A6"/>
  </sortState>
  <mergeCells count="6">
    <mergeCell ref="A1:C1"/>
    <mergeCell ref="A91:C91"/>
    <mergeCell ref="A96:C96"/>
    <mergeCell ref="A106:C106"/>
    <mergeCell ref="A101:C101"/>
    <mergeCell ref="A85:C85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zoomScaleNormal="100" workbookViewId="0">
      <selection activeCell="A5" sqref="A5"/>
    </sheetView>
  </sheetViews>
  <sheetFormatPr defaultColWidth="10" defaultRowHeight="12.75" x14ac:dyDescent="0.35"/>
  <cols>
    <col min="1" max="1" width="8.1328125" style="4" customWidth="1"/>
    <col min="2" max="2" width="9.1328125" style="8" customWidth="1"/>
    <col min="3" max="3" width="23.86328125" style="5" customWidth="1"/>
    <col min="4" max="4" width="18.1328125" style="3" customWidth="1"/>
    <col min="5" max="6" width="4.86328125" style="4" customWidth="1"/>
    <col min="7" max="7" width="24.265625" style="5" customWidth="1"/>
    <col min="8" max="8" width="5.3984375" style="6" customWidth="1"/>
    <col min="9" max="9" width="6.86328125" style="7" customWidth="1"/>
    <col min="10" max="10" width="12.265625" style="5" customWidth="1"/>
    <col min="11" max="11" width="9.3984375" style="1" customWidth="1"/>
    <col min="12" max="16384" width="10" style="1"/>
  </cols>
  <sheetData>
    <row r="1" spans="1:11" ht="15" customHeight="1" x14ac:dyDescent="0.4">
      <c r="A1" s="181" t="s">
        <v>7</v>
      </c>
      <c r="B1" s="50"/>
      <c r="C1" s="35"/>
      <c r="D1" s="36"/>
      <c r="E1" s="37"/>
      <c r="F1" s="37"/>
      <c r="G1" s="35"/>
      <c r="H1" s="182"/>
      <c r="I1" s="88"/>
      <c r="J1" s="35"/>
      <c r="K1" s="187"/>
    </row>
    <row r="2" spans="1:11" ht="15" customHeight="1" x14ac:dyDescent="0.4">
      <c r="A2" s="163" t="s">
        <v>0</v>
      </c>
      <c r="B2" s="65" t="s">
        <v>1</v>
      </c>
      <c r="C2" s="99" t="s">
        <v>2</v>
      </c>
      <c r="D2" s="99" t="s">
        <v>3</v>
      </c>
      <c r="E2" s="66" t="s">
        <v>4</v>
      </c>
      <c r="F2" s="66" t="s">
        <v>5</v>
      </c>
      <c r="G2" s="99" t="s">
        <v>19</v>
      </c>
      <c r="H2" s="89"/>
      <c r="I2" s="128" t="s">
        <v>12</v>
      </c>
      <c r="J2" s="242" t="s">
        <v>6</v>
      </c>
      <c r="K2" s="244" t="s">
        <v>51</v>
      </c>
    </row>
    <row r="3" spans="1:11" ht="16.5" customHeight="1" x14ac:dyDescent="0.35">
      <c r="A3" s="216">
        <v>44145</v>
      </c>
      <c r="B3" s="76" t="s">
        <v>174</v>
      </c>
      <c r="C3" s="72" t="s">
        <v>175</v>
      </c>
      <c r="D3" s="77"/>
      <c r="E3" s="257">
        <v>35</v>
      </c>
      <c r="F3" s="121"/>
      <c r="G3" s="72" t="s">
        <v>176</v>
      </c>
      <c r="H3" s="210">
        <v>1</v>
      </c>
      <c r="I3" s="90">
        <v>1216</v>
      </c>
      <c r="J3" s="202">
        <v>42900</v>
      </c>
      <c r="K3" s="119">
        <v>2021</v>
      </c>
    </row>
    <row r="4" spans="1:11" ht="16.5" customHeight="1" x14ac:dyDescent="0.35">
      <c r="A4" s="256">
        <v>44151</v>
      </c>
      <c r="B4" s="76" t="s">
        <v>405</v>
      </c>
      <c r="C4" s="72" t="s">
        <v>406</v>
      </c>
      <c r="D4" s="77"/>
      <c r="E4" s="257">
        <v>113</v>
      </c>
      <c r="F4" s="121"/>
      <c r="G4" s="72" t="s">
        <v>407</v>
      </c>
      <c r="H4" s="210">
        <v>1</v>
      </c>
      <c r="I4" s="90">
        <v>1216</v>
      </c>
      <c r="J4" s="202">
        <v>25000</v>
      </c>
      <c r="K4" s="119">
        <v>2021</v>
      </c>
    </row>
    <row r="5" spans="1:11" ht="16.5" customHeight="1" x14ac:dyDescent="0.4">
      <c r="A5" s="177"/>
      <c r="B5" s="46"/>
      <c r="C5" s="48"/>
      <c r="D5" s="47"/>
      <c r="E5" s="184"/>
      <c r="F5" s="185"/>
      <c r="G5" s="21" t="s">
        <v>13</v>
      </c>
      <c r="H5" s="186">
        <f>SUM(H3:H4)</f>
        <v>2</v>
      </c>
      <c r="I5" s="22">
        <f>SUM(I3:I4)</f>
        <v>2432</v>
      </c>
      <c r="J5" s="206">
        <f>SUM(J3:J4)</f>
        <v>67900</v>
      </c>
      <c r="K5" s="243"/>
    </row>
    <row r="6" spans="1:11" ht="16.5" customHeight="1" x14ac:dyDescent="0.35">
      <c r="K6" s="25"/>
    </row>
    <row r="7" spans="1:11" ht="16.5" customHeight="1" x14ac:dyDescent="0.35">
      <c r="K7" s="25"/>
    </row>
    <row r="8" spans="1:11" ht="16.5" customHeight="1" x14ac:dyDescent="0.35">
      <c r="K8" s="25"/>
    </row>
    <row r="9" spans="1:11" ht="16.5" customHeight="1" x14ac:dyDescent="0.35">
      <c r="K9" s="25"/>
    </row>
    <row r="10" spans="1:11" ht="16.5" customHeight="1" x14ac:dyDescent="0.35">
      <c r="K10" s="25"/>
    </row>
    <row r="11" spans="1:11" ht="16.5" customHeight="1" x14ac:dyDescent="0.35">
      <c r="K11" s="25"/>
    </row>
    <row r="12" spans="1:11" ht="16.5" customHeight="1" x14ac:dyDescent="0.35">
      <c r="K12" s="25"/>
    </row>
    <row r="13" spans="1:11" ht="16.5" customHeight="1" x14ac:dyDescent="0.35">
      <c r="K13" s="25"/>
    </row>
    <row r="14" spans="1:11" ht="16.5" customHeight="1" x14ac:dyDescent="0.35">
      <c r="K14" s="25"/>
    </row>
    <row r="15" spans="1:11" ht="16.5" customHeight="1" x14ac:dyDescent="0.35">
      <c r="K15" s="25"/>
    </row>
    <row r="16" spans="1:11" ht="16.5" customHeight="1" x14ac:dyDescent="0.35">
      <c r="K16" s="25"/>
    </row>
    <row r="17" spans="11:11" ht="16.5" customHeight="1" x14ac:dyDescent="0.35">
      <c r="K17" s="25"/>
    </row>
    <row r="18" spans="11:11" ht="16.5" customHeight="1" x14ac:dyDescent="0.35">
      <c r="K18" s="25"/>
    </row>
    <row r="19" spans="11:11" ht="16.5" customHeight="1" x14ac:dyDescent="0.35">
      <c r="K19" s="25"/>
    </row>
    <row r="20" spans="11:11" ht="16.5" customHeight="1" x14ac:dyDescent="0.35">
      <c r="K20" s="25"/>
    </row>
    <row r="21" spans="11:11" ht="16.5" customHeight="1" x14ac:dyDescent="0.35">
      <c r="K21" s="25"/>
    </row>
    <row r="22" spans="11:11" ht="16.5" customHeight="1" x14ac:dyDescent="0.35">
      <c r="K22" s="25"/>
    </row>
    <row r="23" spans="11:11" ht="16.5" customHeight="1" x14ac:dyDescent="0.35">
      <c r="K23" s="25"/>
    </row>
    <row r="24" spans="11:11" ht="16.5" customHeight="1" x14ac:dyDescent="0.35">
      <c r="K24" s="25"/>
    </row>
    <row r="25" spans="11:11" ht="16.5" customHeight="1" x14ac:dyDescent="0.35">
      <c r="K25" s="25"/>
    </row>
    <row r="26" spans="11:11" ht="16.5" customHeight="1" x14ac:dyDescent="0.35">
      <c r="K26" s="25"/>
    </row>
    <row r="27" spans="11:11" ht="16.5" customHeight="1" x14ac:dyDescent="0.35">
      <c r="K27" s="25"/>
    </row>
    <row r="28" spans="11:11" ht="16.5" customHeight="1" x14ac:dyDescent="0.35"/>
    <row r="29" spans="11:11" ht="16.5" customHeight="1" x14ac:dyDescent="0.35"/>
    <row r="30" spans="11:11" ht="16.5" customHeight="1" x14ac:dyDescent="0.35"/>
    <row r="31" spans="11:11" ht="16.5" customHeight="1" x14ac:dyDescent="0.35"/>
    <row r="32" spans="11:11" ht="16.5" customHeight="1" x14ac:dyDescent="0.35"/>
    <row r="33" ht="16.5" customHeight="1" x14ac:dyDescent="0.35"/>
    <row r="34" ht="16.5" customHeight="1" x14ac:dyDescent="0.35"/>
    <row r="35" ht="16.5" customHeight="1" x14ac:dyDescent="0.35"/>
    <row r="36" ht="16.5" customHeight="1" x14ac:dyDescent="0.35"/>
    <row r="37" ht="16.5" customHeight="1" x14ac:dyDescent="0.35"/>
    <row r="38" ht="16.5" customHeight="1" x14ac:dyDescent="0.35"/>
    <row r="39" ht="16.5" customHeight="1" x14ac:dyDescent="0.35"/>
    <row r="40" ht="16.5" customHeight="1" x14ac:dyDescent="0.35"/>
    <row r="41" ht="16.5" customHeight="1" x14ac:dyDescent="0.35"/>
    <row r="42" ht="16.5" customHeight="1" x14ac:dyDescent="0.35"/>
    <row r="43" ht="16.5" customHeight="1" x14ac:dyDescent="0.35"/>
    <row r="44" ht="16.5" customHeight="1" x14ac:dyDescent="0.35"/>
    <row r="45" ht="16.5" customHeight="1" x14ac:dyDescent="0.35"/>
    <row r="46" ht="16.5" customHeight="1" x14ac:dyDescent="0.35"/>
    <row r="47" ht="16.5" customHeight="1" x14ac:dyDescent="0.35"/>
    <row r="48" ht="16.5" customHeight="1" x14ac:dyDescent="0.35"/>
    <row r="49" spans="11:11" ht="16.5" customHeight="1" x14ac:dyDescent="0.35"/>
    <row r="50" spans="11:11" ht="16.5" customHeight="1" x14ac:dyDescent="0.35"/>
    <row r="51" spans="11:11" ht="16.5" customHeight="1" x14ac:dyDescent="0.35"/>
    <row r="52" spans="11:11" ht="16.5" customHeight="1" x14ac:dyDescent="0.35"/>
    <row r="53" spans="11:11" ht="16.5" customHeight="1" x14ac:dyDescent="0.35"/>
    <row r="54" spans="11:11" ht="16.5" customHeight="1" x14ac:dyDescent="0.35"/>
    <row r="55" spans="11:11" ht="16.5" customHeight="1" x14ac:dyDescent="0.35"/>
    <row r="56" spans="11:11" ht="16.5" customHeight="1" x14ac:dyDescent="0.35"/>
    <row r="57" spans="11:11" ht="16.5" customHeight="1" x14ac:dyDescent="0.35"/>
    <row r="58" spans="11:11" ht="16.5" customHeight="1" x14ac:dyDescent="0.35"/>
    <row r="59" spans="11:11" ht="16.5" customHeight="1" x14ac:dyDescent="0.35"/>
    <row r="60" spans="11:11" ht="16.5" customHeight="1" x14ac:dyDescent="0.35">
      <c r="K60" s="80"/>
    </row>
    <row r="61" spans="11:11" ht="16.5" customHeight="1" x14ac:dyDescent="0.35"/>
    <row r="62" spans="11:11" ht="16.5" customHeight="1" x14ac:dyDescent="0.35"/>
    <row r="63" spans="11:11" ht="16.5" customHeight="1" x14ac:dyDescent="0.35"/>
    <row r="64" spans="11:11" ht="16.5" customHeight="1" x14ac:dyDescent="0.35"/>
    <row r="65" ht="16.5" customHeight="1" x14ac:dyDescent="0.35"/>
    <row r="66" ht="16.5" customHeight="1" x14ac:dyDescent="0.35"/>
    <row r="67" ht="16.5" customHeight="1" x14ac:dyDescent="0.35"/>
    <row r="68" ht="16.5" customHeight="1" x14ac:dyDescent="0.35"/>
    <row r="69" ht="16.5" customHeight="1" x14ac:dyDescent="0.35"/>
    <row r="70" ht="16.5" customHeight="1" x14ac:dyDescent="0.35"/>
    <row r="71" ht="16.5" customHeight="1" x14ac:dyDescent="0.35"/>
    <row r="72" ht="16.5" customHeight="1" x14ac:dyDescent="0.35"/>
    <row r="73" ht="16.5" customHeight="1" x14ac:dyDescent="0.35"/>
    <row r="74" ht="16.5" customHeight="1" x14ac:dyDescent="0.35"/>
    <row r="75" ht="16.5" customHeight="1" x14ac:dyDescent="0.35"/>
    <row r="76" ht="16.5" customHeight="1" x14ac:dyDescent="0.35"/>
    <row r="77" ht="16.5" customHeight="1" x14ac:dyDescent="0.35"/>
    <row r="78" ht="16.5" customHeight="1" x14ac:dyDescent="0.35"/>
    <row r="79" ht="16.5" customHeight="1" x14ac:dyDescent="0.35"/>
    <row r="80" ht="16.5" customHeight="1" x14ac:dyDescent="0.35"/>
    <row r="81" ht="16.5" customHeight="1" x14ac:dyDescent="0.35"/>
    <row r="82" ht="16.5" customHeight="1" x14ac:dyDescent="0.35"/>
    <row r="83" ht="16.5" customHeight="1" x14ac:dyDescent="0.35"/>
    <row r="84" ht="16.5" customHeight="1" x14ac:dyDescent="0.35"/>
    <row r="85" ht="16.5" customHeight="1" x14ac:dyDescent="0.35"/>
    <row r="86" ht="16.5" customHeight="1" x14ac:dyDescent="0.35"/>
    <row r="87" ht="16.5" customHeight="1" x14ac:dyDescent="0.35"/>
    <row r="88" ht="16.5" customHeight="1" x14ac:dyDescent="0.35"/>
    <row r="89" ht="16.5" customHeight="1" x14ac:dyDescent="0.35"/>
    <row r="90" ht="16.5" customHeight="1" x14ac:dyDescent="0.35"/>
    <row r="91" ht="16.5" customHeight="1" x14ac:dyDescent="0.35"/>
    <row r="92" ht="16.5" customHeight="1" x14ac:dyDescent="0.35"/>
    <row r="93" ht="16.5" customHeight="1" x14ac:dyDescent="0.35"/>
    <row r="94" ht="16.5" customHeight="1" x14ac:dyDescent="0.35"/>
    <row r="95" ht="16.5" customHeight="1" x14ac:dyDescent="0.35"/>
    <row r="96" ht="16.5" customHeight="1" x14ac:dyDescent="0.35"/>
    <row r="97" ht="16.5" customHeight="1" x14ac:dyDescent="0.35"/>
    <row r="98" ht="16.5" customHeight="1" x14ac:dyDescent="0.35"/>
    <row r="99" ht="16.5" customHeight="1" x14ac:dyDescent="0.35"/>
    <row r="100" ht="16.5" customHeight="1" x14ac:dyDescent="0.35"/>
    <row r="101" ht="16.5" customHeight="1" x14ac:dyDescent="0.35"/>
    <row r="102" ht="16.5" customHeight="1" x14ac:dyDescent="0.35"/>
    <row r="103" ht="16.5" customHeight="1" x14ac:dyDescent="0.35"/>
    <row r="104" ht="16.5" customHeight="1" x14ac:dyDescent="0.35"/>
    <row r="105" ht="16.5" customHeight="1" x14ac:dyDescent="0.35"/>
    <row r="106" ht="16.5" customHeight="1" x14ac:dyDescent="0.35"/>
    <row r="107" ht="16.5" customHeight="1" x14ac:dyDescent="0.35"/>
    <row r="108" ht="16.5" customHeight="1" x14ac:dyDescent="0.35"/>
    <row r="109" ht="16.5" customHeight="1" x14ac:dyDescent="0.35"/>
    <row r="110" ht="15" customHeight="1" x14ac:dyDescent="0.35"/>
    <row r="111" ht="15" customHeight="1" x14ac:dyDescent="0.35"/>
    <row r="112" ht="15" customHeight="1" x14ac:dyDescent="0.35"/>
    <row r="113" spans="11:11" ht="15" customHeight="1" x14ac:dyDescent="0.35"/>
    <row r="114" spans="11:11" ht="15" customHeight="1" x14ac:dyDescent="0.35"/>
    <row r="115" spans="11:11" ht="15" customHeight="1" x14ac:dyDescent="0.35"/>
    <row r="116" spans="11:11" ht="15" customHeight="1" x14ac:dyDescent="0.35">
      <c r="K116" s="100"/>
    </row>
    <row r="117" spans="11:11" ht="15" customHeight="1" x14ac:dyDescent="0.35"/>
    <row r="118" spans="11:11" ht="15" customHeight="1" x14ac:dyDescent="0.35"/>
    <row r="119" spans="11:11" ht="15" customHeight="1" x14ac:dyDescent="0.35"/>
    <row r="120" spans="11:11" ht="15" customHeight="1" x14ac:dyDescent="0.35"/>
    <row r="121" spans="11:11" ht="15" customHeight="1" x14ac:dyDescent="0.35"/>
    <row r="122" spans="11:11" ht="15" customHeight="1" x14ac:dyDescent="0.35"/>
    <row r="123" spans="11:11" ht="15" customHeight="1" x14ac:dyDescent="0.35"/>
    <row r="124" spans="11:11" ht="15" customHeight="1" x14ac:dyDescent="0.35"/>
    <row r="125" spans="11:11" ht="15" customHeight="1" x14ac:dyDescent="0.35"/>
    <row r="126" spans="11:11" ht="15" customHeight="1" x14ac:dyDescent="0.35"/>
    <row r="127" spans="11:11" ht="15" customHeight="1" x14ac:dyDescent="0.35"/>
    <row r="128" spans="11:11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3.5" customHeight="1" x14ac:dyDescent="0.35"/>
    <row r="208" ht="15" customHeight="1" x14ac:dyDescent="0.35"/>
  </sheetData>
  <sortState ref="A3:K9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3"/>
  <sheetViews>
    <sheetView topLeftCell="A16" zoomScaleNormal="100" workbookViewId="0">
      <selection activeCell="I37" sqref="I37"/>
    </sheetView>
  </sheetViews>
  <sheetFormatPr defaultColWidth="10" defaultRowHeight="12.75" x14ac:dyDescent="0.35"/>
  <cols>
    <col min="1" max="1" width="9" style="4" customWidth="1"/>
    <col min="2" max="2" width="8.3984375" style="8" customWidth="1"/>
    <col min="3" max="3" width="28" style="5" customWidth="1"/>
    <col min="4" max="4" width="19.73046875" style="4" customWidth="1"/>
    <col min="5" max="5" width="21.3984375" style="4" customWidth="1"/>
    <col min="6" max="6" width="4.86328125" style="6" customWidth="1"/>
    <col min="7" max="7" width="8.86328125" style="7" customWidth="1"/>
    <col min="8" max="8" width="9.1328125" style="5" customWidth="1"/>
    <col min="9" max="9" width="14.3984375" style="1" customWidth="1"/>
    <col min="10" max="10" width="21.59765625" style="1" customWidth="1"/>
    <col min="11" max="11" width="26.265625" style="1" customWidth="1"/>
    <col min="12" max="16384" width="10" style="1"/>
  </cols>
  <sheetData>
    <row r="1" spans="1:11" ht="15" customHeight="1" x14ac:dyDescent="0.4">
      <c r="A1" s="181" t="s">
        <v>22</v>
      </c>
      <c r="B1" s="50"/>
      <c r="C1" s="35"/>
      <c r="D1" s="37"/>
      <c r="E1" s="37"/>
      <c r="F1" s="182"/>
      <c r="G1" s="88"/>
      <c r="H1" s="35"/>
      <c r="I1" s="195"/>
      <c r="J1" s="195"/>
      <c r="K1" s="187"/>
    </row>
    <row r="2" spans="1:11" ht="19.5" customHeight="1" x14ac:dyDescent="0.4">
      <c r="A2" s="163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5"/>
      <c r="G2" s="128" t="s">
        <v>29</v>
      </c>
      <c r="H2" s="99" t="s">
        <v>31</v>
      </c>
      <c r="I2" s="183" t="s">
        <v>6</v>
      </c>
      <c r="J2" s="196" t="s">
        <v>43</v>
      </c>
      <c r="K2" s="196" t="s">
        <v>44</v>
      </c>
    </row>
    <row r="3" spans="1:11" ht="15" customHeight="1" x14ac:dyDescent="0.35">
      <c r="A3" s="167">
        <v>44145</v>
      </c>
      <c r="B3" s="71" t="s">
        <v>136</v>
      </c>
      <c r="C3" s="72" t="s">
        <v>137</v>
      </c>
      <c r="D3" s="72" t="s">
        <v>138</v>
      </c>
      <c r="E3" s="72" t="s">
        <v>139</v>
      </c>
      <c r="F3" s="96">
        <v>1</v>
      </c>
      <c r="G3" s="75">
        <v>0</v>
      </c>
      <c r="H3" s="80">
        <v>0</v>
      </c>
      <c r="I3" s="188">
        <v>33356</v>
      </c>
      <c r="J3" s="197" t="s">
        <v>140</v>
      </c>
      <c r="K3" s="197" t="s">
        <v>141</v>
      </c>
    </row>
    <row r="4" spans="1:11" ht="15" customHeight="1" x14ac:dyDescent="0.35">
      <c r="A4" s="167">
        <v>44146</v>
      </c>
      <c r="B4" s="71" t="s">
        <v>142</v>
      </c>
      <c r="C4" s="72" t="s">
        <v>143</v>
      </c>
      <c r="D4" s="72" t="s">
        <v>144</v>
      </c>
      <c r="E4" s="72" t="s">
        <v>145</v>
      </c>
      <c r="F4" s="96">
        <v>1</v>
      </c>
      <c r="G4" s="75">
        <v>0</v>
      </c>
      <c r="H4" s="80">
        <v>0</v>
      </c>
      <c r="I4" s="188">
        <v>35595</v>
      </c>
      <c r="J4" s="197" t="s">
        <v>140</v>
      </c>
      <c r="K4" s="197" t="s">
        <v>146</v>
      </c>
    </row>
    <row r="5" spans="1:11" ht="15" customHeight="1" x14ac:dyDescent="0.35">
      <c r="A5" s="167">
        <v>44146</v>
      </c>
      <c r="B5" s="71" t="s">
        <v>147</v>
      </c>
      <c r="C5" s="250" t="s">
        <v>148</v>
      </c>
      <c r="D5" s="72" t="s">
        <v>124</v>
      </c>
      <c r="E5" s="72" t="s">
        <v>149</v>
      </c>
      <c r="F5" s="96">
        <v>1</v>
      </c>
      <c r="G5" s="75">
        <v>0</v>
      </c>
      <c r="H5" s="80">
        <v>0</v>
      </c>
      <c r="I5" s="188">
        <v>15000</v>
      </c>
      <c r="J5" s="197" t="s">
        <v>150</v>
      </c>
      <c r="K5" s="197" t="s">
        <v>151</v>
      </c>
    </row>
    <row r="6" spans="1:11" ht="15" customHeight="1" x14ac:dyDescent="0.35">
      <c r="A6" s="167">
        <v>44146</v>
      </c>
      <c r="B6" s="71" t="s">
        <v>152</v>
      </c>
      <c r="C6" s="72" t="s">
        <v>153</v>
      </c>
      <c r="D6" s="72"/>
      <c r="E6" s="72" t="s">
        <v>154</v>
      </c>
      <c r="F6" s="96">
        <v>1</v>
      </c>
      <c r="G6" s="75">
        <v>0</v>
      </c>
      <c r="H6" s="80">
        <v>160</v>
      </c>
      <c r="I6" s="188">
        <v>25000</v>
      </c>
      <c r="J6" s="197" t="s">
        <v>155</v>
      </c>
      <c r="K6" s="197" t="s">
        <v>156</v>
      </c>
    </row>
    <row r="7" spans="1:11" ht="15" customHeight="1" x14ac:dyDescent="0.35">
      <c r="A7" s="167">
        <v>44148</v>
      </c>
      <c r="B7" s="71" t="s">
        <v>423</v>
      </c>
      <c r="C7" s="72" t="s">
        <v>424</v>
      </c>
      <c r="D7" s="72"/>
      <c r="E7" s="72" t="s">
        <v>145</v>
      </c>
      <c r="F7" s="96">
        <v>1</v>
      </c>
      <c r="G7" s="75">
        <v>0</v>
      </c>
      <c r="H7" s="80">
        <v>0</v>
      </c>
      <c r="I7" s="188">
        <v>17000</v>
      </c>
      <c r="J7" s="197" t="s">
        <v>140</v>
      </c>
      <c r="K7" s="197"/>
    </row>
    <row r="8" spans="1:11" ht="15" customHeight="1" x14ac:dyDescent="0.35">
      <c r="A8" s="167">
        <v>44151</v>
      </c>
      <c r="B8" s="71" t="s">
        <v>425</v>
      </c>
      <c r="C8" s="72" t="s">
        <v>426</v>
      </c>
      <c r="D8" s="72"/>
      <c r="E8" s="72" t="s">
        <v>427</v>
      </c>
      <c r="F8" s="96">
        <v>1</v>
      </c>
      <c r="G8" s="75">
        <v>0</v>
      </c>
      <c r="H8" s="80">
        <v>8600</v>
      </c>
      <c r="I8" s="188">
        <v>46900</v>
      </c>
      <c r="J8" s="197" t="s">
        <v>428</v>
      </c>
      <c r="K8" s="197" t="s">
        <v>429</v>
      </c>
    </row>
    <row r="9" spans="1:11" ht="15" customHeight="1" x14ac:dyDescent="0.35">
      <c r="A9" s="167">
        <v>44151</v>
      </c>
      <c r="B9" s="71" t="s">
        <v>430</v>
      </c>
      <c r="C9" s="72" t="s">
        <v>431</v>
      </c>
      <c r="D9" s="72"/>
      <c r="E9" s="72" t="s">
        <v>427</v>
      </c>
      <c r="F9" s="96">
        <v>1</v>
      </c>
      <c r="G9" s="75">
        <v>0</v>
      </c>
      <c r="H9" s="80">
        <v>6300</v>
      </c>
      <c r="I9" s="188">
        <v>35500</v>
      </c>
      <c r="J9" s="197" t="s">
        <v>432</v>
      </c>
      <c r="K9" s="197" t="s">
        <v>429</v>
      </c>
    </row>
    <row r="10" spans="1:11" ht="15" customHeight="1" x14ac:dyDescent="0.35">
      <c r="A10" s="167">
        <v>44153</v>
      </c>
      <c r="B10" s="71" t="s">
        <v>419</v>
      </c>
      <c r="C10" s="72" t="s">
        <v>420</v>
      </c>
      <c r="D10" s="72" t="s">
        <v>421</v>
      </c>
      <c r="E10" s="72" t="s">
        <v>145</v>
      </c>
      <c r="F10" s="96">
        <v>1</v>
      </c>
      <c r="G10" s="75">
        <v>0</v>
      </c>
      <c r="H10" s="80">
        <v>0</v>
      </c>
      <c r="I10" s="188">
        <v>35497</v>
      </c>
      <c r="J10" s="197" t="s">
        <v>140</v>
      </c>
      <c r="K10" s="197" t="s">
        <v>422</v>
      </c>
    </row>
    <row r="11" spans="1:11" ht="15" customHeight="1" x14ac:dyDescent="0.35">
      <c r="A11" s="167">
        <v>44153</v>
      </c>
      <c r="B11" s="71" t="s">
        <v>595</v>
      </c>
      <c r="C11" s="72" t="s">
        <v>596</v>
      </c>
      <c r="D11" s="72" t="s">
        <v>597</v>
      </c>
      <c r="E11" s="72" t="s">
        <v>598</v>
      </c>
      <c r="F11" s="96">
        <v>1</v>
      </c>
      <c r="G11" s="75">
        <v>6000</v>
      </c>
      <c r="H11" s="80">
        <v>0</v>
      </c>
      <c r="I11" s="188">
        <v>800000</v>
      </c>
      <c r="J11" s="197" t="s">
        <v>599</v>
      </c>
      <c r="K11" s="197" t="s">
        <v>600</v>
      </c>
    </row>
    <row r="12" spans="1:11" ht="15" customHeight="1" x14ac:dyDescent="0.35">
      <c r="A12" s="167">
        <v>44153</v>
      </c>
      <c r="B12" s="71" t="s">
        <v>618</v>
      </c>
      <c r="C12" s="72" t="s">
        <v>619</v>
      </c>
      <c r="D12" s="72"/>
      <c r="E12" s="72" t="s">
        <v>620</v>
      </c>
      <c r="F12" s="96">
        <v>1</v>
      </c>
      <c r="G12" s="75">
        <v>0</v>
      </c>
      <c r="H12" s="80">
        <v>0</v>
      </c>
      <c r="I12" s="188">
        <v>1478000</v>
      </c>
      <c r="J12" s="197" t="s">
        <v>621</v>
      </c>
      <c r="K12" s="197" t="s">
        <v>622</v>
      </c>
    </row>
    <row r="13" spans="1:11" ht="15" customHeight="1" x14ac:dyDescent="0.35">
      <c r="A13" s="167">
        <v>44155</v>
      </c>
      <c r="B13" s="71" t="s">
        <v>606</v>
      </c>
      <c r="C13" s="72" t="s">
        <v>607</v>
      </c>
      <c r="D13" s="72"/>
      <c r="E13" s="72" t="s">
        <v>145</v>
      </c>
      <c r="F13" s="96">
        <v>1</v>
      </c>
      <c r="G13" s="75">
        <v>0</v>
      </c>
      <c r="H13" s="80">
        <v>0</v>
      </c>
      <c r="I13" s="188">
        <v>52039</v>
      </c>
      <c r="J13" s="197" t="s">
        <v>140</v>
      </c>
      <c r="K13" s="197"/>
    </row>
    <row r="14" spans="1:11" ht="15" customHeight="1" x14ac:dyDescent="0.35">
      <c r="A14" s="167">
        <v>44155</v>
      </c>
      <c r="B14" s="71" t="s">
        <v>608</v>
      </c>
      <c r="C14" s="72" t="s">
        <v>609</v>
      </c>
      <c r="D14" s="72" t="s">
        <v>610</v>
      </c>
      <c r="E14" s="72" t="s">
        <v>611</v>
      </c>
      <c r="F14" s="96">
        <v>1</v>
      </c>
      <c r="G14" s="75">
        <v>0</v>
      </c>
      <c r="H14" s="80">
        <v>0</v>
      </c>
      <c r="I14" s="188">
        <v>13842</v>
      </c>
      <c r="J14" s="197" t="s">
        <v>140</v>
      </c>
      <c r="K14" s="197" t="s">
        <v>612</v>
      </c>
    </row>
    <row r="15" spans="1:11" ht="15" customHeight="1" x14ac:dyDescent="0.4">
      <c r="A15" s="177"/>
      <c r="B15" s="46"/>
      <c r="C15" s="48"/>
      <c r="D15" s="51"/>
      <c r="E15" s="21" t="s">
        <v>13</v>
      </c>
      <c r="F15" s="22">
        <f>SUM(F3:F14)</f>
        <v>12</v>
      </c>
      <c r="G15" s="22">
        <f>SUM(G3:G14)</f>
        <v>6000</v>
      </c>
      <c r="H15" s="132">
        <f>SUM(H3:H14)</f>
        <v>15060</v>
      </c>
      <c r="I15" s="189">
        <f>SUM(I3:I14)</f>
        <v>2587729</v>
      </c>
      <c r="J15" s="198"/>
      <c r="K15" s="199"/>
    </row>
    <row r="16" spans="1:11" ht="15" customHeight="1" x14ac:dyDescent="0.4">
      <c r="A16" s="190" t="s">
        <v>16</v>
      </c>
      <c r="B16" s="50"/>
      <c r="C16" s="52"/>
      <c r="D16" s="53"/>
      <c r="E16" s="53"/>
      <c r="F16" s="54"/>
      <c r="G16" s="97"/>
      <c r="H16" s="35"/>
      <c r="I16" s="195"/>
      <c r="J16" s="195"/>
      <c r="K16" s="187"/>
    </row>
    <row r="17" spans="1:12" ht="15" customHeight="1" x14ac:dyDescent="0.4">
      <c r="A17" s="163" t="s">
        <v>0</v>
      </c>
      <c r="B17" s="65" t="s">
        <v>1</v>
      </c>
      <c r="C17" s="99" t="s">
        <v>2</v>
      </c>
      <c r="D17" s="99" t="s">
        <v>3</v>
      </c>
      <c r="E17" s="99" t="s">
        <v>8</v>
      </c>
      <c r="F17" s="95"/>
      <c r="G17" s="128" t="s">
        <v>29</v>
      </c>
      <c r="H17" s="99" t="s">
        <v>31</v>
      </c>
      <c r="I17" s="183" t="s">
        <v>6</v>
      </c>
      <c r="J17" s="196" t="s">
        <v>43</v>
      </c>
      <c r="K17" s="196" t="s">
        <v>44</v>
      </c>
    </row>
    <row r="18" spans="1:12" ht="15" customHeight="1" x14ac:dyDescent="0.35">
      <c r="A18" s="325">
        <v>44118</v>
      </c>
      <c r="B18" s="78" t="s">
        <v>699</v>
      </c>
      <c r="C18" s="73" t="s">
        <v>700</v>
      </c>
      <c r="D18" s="73" t="s">
        <v>701</v>
      </c>
      <c r="E18" s="73" t="s">
        <v>702</v>
      </c>
      <c r="F18" s="309">
        <v>1</v>
      </c>
      <c r="G18" s="193">
        <v>0</v>
      </c>
      <c r="H18" s="193">
        <v>0</v>
      </c>
      <c r="I18" s="310">
        <v>120000</v>
      </c>
      <c r="J18" s="321" t="s">
        <v>435</v>
      </c>
      <c r="K18" s="322" t="s">
        <v>703</v>
      </c>
      <c r="L18" s="311"/>
    </row>
    <row r="19" spans="1:12" ht="15" customHeight="1" x14ac:dyDescent="0.35">
      <c r="A19" s="211">
        <v>44137</v>
      </c>
      <c r="B19" s="212" t="s">
        <v>163</v>
      </c>
      <c r="C19" s="213" t="s">
        <v>164</v>
      </c>
      <c r="D19" s="213" t="s">
        <v>159</v>
      </c>
      <c r="E19" s="213" t="s">
        <v>165</v>
      </c>
      <c r="F19" s="96">
        <v>1</v>
      </c>
      <c r="G19" s="209">
        <v>912</v>
      </c>
      <c r="H19" s="118">
        <v>0</v>
      </c>
      <c r="I19" s="188">
        <v>25000</v>
      </c>
      <c r="J19" s="197" t="s">
        <v>166</v>
      </c>
      <c r="K19" s="197" t="s">
        <v>167</v>
      </c>
    </row>
    <row r="20" spans="1:12" ht="15" customHeight="1" x14ac:dyDescent="0.35">
      <c r="A20" s="211">
        <v>44137</v>
      </c>
      <c r="B20" s="212" t="s">
        <v>168</v>
      </c>
      <c r="C20" s="213" t="s">
        <v>169</v>
      </c>
      <c r="D20" s="213" t="s">
        <v>170</v>
      </c>
      <c r="E20" s="213" t="s">
        <v>171</v>
      </c>
      <c r="F20" s="96">
        <v>1</v>
      </c>
      <c r="G20" s="209">
        <v>0</v>
      </c>
      <c r="H20" s="118">
        <v>0</v>
      </c>
      <c r="I20" s="188">
        <v>20000</v>
      </c>
      <c r="J20" s="197" t="s">
        <v>172</v>
      </c>
      <c r="K20" s="197" t="s">
        <v>173</v>
      </c>
    </row>
    <row r="21" spans="1:12" ht="15" customHeight="1" x14ac:dyDescent="0.35">
      <c r="A21" s="211">
        <v>44138</v>
      </c>
      <c r="B21" s="212" t="s">
        <v>157</v>
      </c>
      <c r="C21" s="213" t="s">
        <v>158</v>
      </c>
      <c r="D21" s="213" t="s">
        <v>159</v>
      </c>
      <c r="E21" s="213" t="s">
        <v>160</v>
      </c>
      <c r="F21" s="96">
        <v>1</v>
      </c>
      <c r="G21" s="209">
        <v>0</v>
      </c>
      <c r="H21" s="118">
        <v>0</v>
      </c>
      <c r="I21" s="188">
        <v>18890</v>
      </c>
      <c r="J21" s="197" t="s">
        <v>161</v>
      </c>
      <c r="K21" s="197" t="s">
        <v>162</v>
      </c>
    </row>
    <row r="22" spans="1:12" ht="15" customHeight="1" x14ac:dyDescent="0.35">
      <c r="A22" s="211">
        <v>44148</v>
      </c>
      <c r="B22" s="212" t="s">
        <v>446</v>
      </c>
      <c r="C22" s="213" t="s">
        <v>447</v>
      </c>
      <c r="D22" s="213" t="s">
        <v>448</v>
      </c>
      <c r="E22" s="213" t="s">
        <v>449</v>
      </c>
      <c r="F22" s="96">
        <v>1</v>
      </c>
      <c r="G22" s="209">
        <v>3687</v>
      </c>
      <c r="H22" s="118">
        <v>1113</v>
      </c>
      <c r="I22" s="188">
        <v>88725</v>
      </c>
      <c r="J22" s="197" t="s">
        <v>450</v>
      </c>
      <c r="K22" s="197" t="s">
        <v>451</v>
      </c>
    </row>
    <row r="23" spans="1:12" ht="15" customHeight="1" x14ac:dyDescent="0.35">
      <c r="A23" s="165">
        <v>44148</v>
      </c>
      <c r="B23" s="78" t="s">
        <v>456</v>
      </c>
      <c r="C23" s="73" t="s">
        <v>457</v>
      </c>
      <c r="D23" s="73" t="s">
        <v>458</v>
      </c>
      <c r="E23" s="73" t="s">
        <v>459</v>
      </c>
      <c r="F23" s="309">
        <v>1</v>
      </c>
      <c r="G23" s="193">
        <v>0</v>
      </c>
      <c r="H23" s="193">
        <v>0</v>
      </c>
      <c r="I23" s="310">
        <v>773673</v>
      </c>
      <c r="J23" s="321" t="s">
        <v>460</v>
      </c>
      <c r="K23" s="322" t="s">
        <v>461</v>
      </c>
    </row>
    <row r="24" spans="1:12" ht="15" customHeight="1" x14ac:dyDescent="0.35">
      <c r="A24" s="211">
        <v>44148</v>
      </c>
      <c r="B24" s="212" t="s">
        <v>462</v>
      </c>
      <c r="C24" s="213" t="s">
        <v>457</v>
      </c>
      <c r="D24" s="213" t="s">
        <v>458</v>
      </c>
      <c r="E24" s="213" t="s">
        <v>459</v>
      </c>
      <c r="F24" s="96">
        <v>1</v>
      </c>
      <c r="G24" s="209">
        <v>0</v>
      </c>
      <c r="H24" s="118">
        <v>0</v>
      </c>
      <c r="I24" s="188">
        <v>3543840</v>
      </c>
      <c r="J24" s="197" t="s">
        <v>463</v>
      </c>
      <c r="K24" s="197" t="s">
        <v>461</v>
      </c>
    </row>
    <row r="25" spans="1:12" ht="15" customHeight="1" x14ac:dyDescent="0.35">
      <c r="A25" s="211">
        <v>44152</v>
      </c>
      <c r="B25" s="212" t="s">
        <v>433</v>
      </c>
      <c r="C25" s="213" t="s">
        <v>402</v>
      </c>
      <c r="D25" s="213" t="s">
        <v>434</v>
      </c>
      <c r="E25" s="213" t="s">
        <v>404</v>
      </c>
      <c r="F25" s="96">
        <v>1</v>
      </c>
      <c r="G25" s="209">
        <v>0</v>
      </c>
      <c r="H25" s="118">
        <v>0</v>
      </c>
      <c r="I25" s="188">
        <v>20000</v>
      </c>
      <c r="J25" s="197" t="s">
        <v>435</v>
      </c>
      <c r="K25" s="197" t="s">
        <v>436</v>
      </c>
    </row>
    <row r="26" spans="1:12" ht="15" customHeight="1" x14ac:dyDescent="0.35">
      <c r="A26" s="165">
        <v>44152</v>
      </c>
      <c r="B26" s="78" t="s">
        <v>437</v>
      </c>
      <c r="C26" s="73" t="s">
        <v>438</v>
      </c>
      <c r="D26" s="73" t="s">
        <v>439</v>
      </c>
      <c r="E26" s="73" t="s">
        <v>440</v>
      </c>
      <c r="F26" s="309">
        <v>1</v>
      </c>
      <c r="G26" s="193">
        <v>0</v>
      </c>
      <c r="H26" s="193">
        <v>0</v>
      </c>
      <c r="I26" s="310">
        <v>725000</v>
      </c>
      <c r="J26" s="321" t="s">
        <v>441</v>
      </c>
      <c r="K26" s="322" t="s">
        <v>442</v>
      </c>
      <c r="L26" s="311"/>
    </row>
    <row r="27" spans="1:12" ht="15" customHeight="1" x14ac:dyDescent="0.35">
      <c r="A27" s="211">
        <v>44152</v>
      </c>
      <c r="B27" s="212" t="s">
        <v>443</v>
      </c>
      <c r="C27" s="213" t="s">
        <v>169</v>
      </c>
      <c r="D27" s="213" t="s">
        <v>170</v>
      </c>
      <c r="E27" s="213" t="s">
        <v>444</v>
      </c>
      <c r="F27" s="96">
        <v>1</v>
      </c>
      <c r="G27" s="209">
        <v>0</v>
      </c>
      <c r="H27" s="118">
        <v>0</v>
      </c>
      <c r="I27" s="188">
        <v>284000</v>
      </c>
      <c r="J27" s="197" t="s">
        <v>445</v>
      </c>
      <c r="K27" s="197" t="s">
        <v>173</v>
      </c>
    </row>
    <row r="28" spans="1:12" ht="15" customHeight="1" x14ac:dyDescent="0.35">
      <c r="A28" s="211">
        <v>44152</v>
      </c>
      <c r="B28" s="212" t="s">
        <v>452</v>
      </c>
      <c r="C28" s="213" t="s">
        <v>453</v>
      </c>
      <c r="D28" s="213"/>
      <c r="E28" s="213" t="s">
        <v>454</v>
      </c>
      <c r="F28" s="96">
        <v>1</v>
      </c>
      <c r="G28" s="209">
        <v>0</v>
      </c>
      <c r="H28" s="118">
        <v>0</v>
      </c>
      <c r="I28" s="188">
        <v>53700</v>
      </c>
      <c r="J28" s="197" t="s">
        <v>161</v>
      </c>
      <c r="K28" s="197" t="s">
        <v>455</v>
      </c>
    </row>
    <row r="29" spans="1:12" ht="15" customHeight="1" x14ac:dyDescent="0.35">
      <c r="A29" s="211">
        <v>44154</v>
      </c>
      <c r="B29" s="212" t="s">
        <v>647</v>
      </c>
      <c r="C29" s="213" t="s">
        <v>648</v>
      </c>
      <c r="D29" s="213"/>
      <c r="E29" s="213" t="s">
        <v>649</v>
      </c>
      <c r="F29" s="96">
        <v>1</v>
      </c>
      <c r="G29" s="209">
        <v>0</v>
      </c>
      <c r="H29" s="118">
        <v>0</v>
      </c>
      <c r="I29" s="188">
        <v>2280</v>
      </c>
      <c r="J29" s="197" t="s">
        <v>650</v>
      </c>
      <c r="K29" s="197" t="s">
        <v>651</v>
      </c>
    </row>
    <row r="30" spans="1:12" ht="15" customHeight="1" x14ac:dyDescent="0.35">
      <c r="A30" s="211">
        <v>44154</v>
      </c>
      <c r="B30" s="212" t="s">
        <v>613</v>
      </c>
      <c r="C30" s="213" t="s">
        <v>614</v>
      </c>
      <c r="D30" s="213" t="s">
        <v>448</v>
      </c>
      <c r="E30" s="213" t="s">
        <v>615</v>
      </c>
      <c r="F30" s="96">
        <v>1</v>
      </c>
      <c r="G30" s="209">
        <v>0</v>
      </c>
      <c r="H30" s="118">
        <v>0</v>
      </c>
      <c r="I30" s="188">
        <v>15000</v>
      </c>
      <c r="J30" s="197" t="s">
        <v>616</v>
      </c>
      <c r="K30" s="197" t="s">
        <v>617</v>
      </c>
    </row>
    <row r="31" spans="1:12" ht="15" customHeight="1" x14ac:dyDescent="0.35">
      <c r="A31" s="211">
        <v>44155</v>
      </c>
      <c r="B31" s="212" t="s">
        <v>601</v>
      </c>
      <c r="C31" s="213" t="s">
        <v>602</v>
      </c>
      <c r="D31" s="213" t="s">
        <v>458</v>
      </c>
      <c r="E31" s="213" t="s">
        <v>603</v>
      </c>
      <c r="F31" s="96">
        <v>1</v>
      </c>
      <c r="G31" s="209">
        <v>0</v>
      </c>
      <c r="H31" s="118">
        <v>0</v>
      </c>
      <c r="I31" s="188">
        <v>12000</v>
      </c>
      <c r="J31" s="197" t="s">
        <v>604</v>
      </c>
      <c r="K31" s="197" t="s">
        <v>605</v>
      </c>
    </row>
    <row r="32" spans="1:12" ht="15" customHeight="1" x14ac:dyDescent="0.35">
      <c r="A32" s="211">
        <v>44155</v>
      </c>
      <c r="B32" s="212" t="s">
        <v>662</v>
      </c>
      <c r="C32" s="213" t="s">
        <v>663</v>
      </c>
      <c r="D32" s="213"/>
      <c r="E32" s="213" t="s">
        <v>664</v>
      </c>
      <c r="F32" s="96">
        <v>1</v>
      </c>
      <c r="G32" s="209">
        <v>0</v>
      </c>
      <c r="H32" s="118">
        <v>0</v>
      </c>
      <c r="I32" s="188">
        <v>6400</v>
      </c>
      <c r="J32" s="197" t="s">
        <v>161</v>
      </c>
      <c r="K32" s="197" t="s">
        <v>665</v>
      </c>
    </row>
    <row r="33" spans="1:12" ht="15" customHeight="1" x14ac:dyDescent="0.35">
      <c r="A33" s="211">
        <v>44155</v>
      </c>
      <c r="B33" s="212" t="s">
        <v>671</v>
      </c>
      <c r="C33" s="213" t="s">
        <v>672</v>
      </c>
      <c r="D33" s="252" t="s">
        <v>673</v>
      </c>
      <c r="E33" s="213" t="s">
        <v>237</v>
      </c>
      <c r="F33" s="96">
        <v>1</v>
      </c>
      <c r="G33" s="209">
        <v>0</v>
      </c>
      <c r="H33" s="118">
        <v>0</v>
      </c>
      <c r="I33" s="188">
        <v>4500</v>
      </c>
      <c r="J33" s="197" t="s">
        <v>161</v>
      </c>
      <c r="K33" s="197" t="s">
        <v>753</v>
      </c>
    </row>
    <row r="34" spans="1:12" ht="15" customHeight="1" x14ac:dyDescent="0.35">
      <c r="A34" s="211">
        <v>44158</v>
      </c>
      <c r="B34" s="212" t="s">
        <v>491</v>
      </c>
      <c r="C34" s="213" t="s">
        <v>492</v>
      </c>
      <c r="D34" s="213"/>
      <c r="E34" s="213" t="s">
        <v>493</v>
      </c>
      <c r="F34" s="96">
        <v>1</v>
      </c>
      <c r="G34" s="209">
        <v>0</v>
      </c>
      <c r="H34" s="118">
        <v>0</v>
      </c>
      <c r="I34" s="188">
        <v>12000</v>
      </c>
      <c r="J34" s="197" t="s">
        <v>494</v>
      </c>
      <c r="K34" s="197" t="s">
        <v>495</v>
      </c>
    </row>
    <row r="35" spans="1:12" ht="15" customHeight="1" x14ac:dyDescent="0.35">
      <c r="A35" s="211">
        <v>44158</v>
      </c>
      <c r="B35" s="212" t="s">
        <v>514</v>
      </c>
      <c r="C35" s="213" t="s">
        <v>515</v>
      </c>
      <c r="D35" s="252" t="s">
        <v>520</v>
      </c>
      <c r="E35" s="213" t="s">
        <v>516</v>
      </c>
      <c r="F35" s="96">
        <v>1</v>
      </c>
      <c r="G35" s="209">
        <v>0</v>
      </c>
      <c r="H35" s="118">
        <v>0</v>
      </c>
      <c r="I35" s="188">
        <v>159000</v>
      </c>
      <c r="J35" s="197" t="s">
        <v>161</v>
      </c>
      <c r="K35" s="197" t="s">
        <v>517</v>
      </c>
    </row>
    <row r="36" spans="1:12" ht="15" customHeight="1" x14ac:dyDescent="0.35">
      <c r="A36" s="211">
        <v>44158</v>
      </c>
      <c r="B36" s="212" t="s">
        <v>518</v>
      </c>
      <c r="C36" s="213" t="s">
        <v>519</v>
      </c>
      <c r="D36" s="213" t="s">
        <v>520</v>
      </c>
      <c r="E36" s="213" t="s">
        <v>516</v>
      </c>
      <c r="F36" s="96">
        <v>1</v>
      </c>
      <c r="G36" s="209"/>
      <c r="H36" s="118"/>
      <c r="I36" s="188">
        <v>130000</v>
      </c>
      <c r="J36" s="197" t="s">
        <v>161</v>
      </c>
      <c r="K36" s="197" t="s">
        <v>517</v>
      </c>
    </row>
    <row r="37" spans="1:12" ht="15" customHeight="1" x14ac:dyDescent="0.4">
      <c r="A37" s="177"/>
      <c r="B37" s="46"/>
      <c r="C37" s="48"/>
      <c r="D37" s="184"/>
      <c r="E37" s="21" t="s">
        <v>13</v>
      </c>
      <c r="F37" s="22">
        <f>SUM(F18:F36)</f>
        <v>19</v>
      </c>
      <c r="G37" s="22">
        <f>SUM(G18:G36)</f>
        <v>4599</v>
      </c>
      <c r="H37" s="132">
        <f>SUM(H18:H36)</f>
        <v>1113</v>
      </c>
      <c r="I37" s="189">
        <f>SUM(I18:I36)</f>
        <v>6014008</v>
      </c>
      <c r="J37" s="198"/>
      <c r="K37" s="199"/>
      <c r="L37" s="311"/>
    </row>
    <row r="38" spans="1:12" ht="15" customHeight="1" x14ac:dyDescent="0.35">
      <c r="A38" s="1"/>
      <c r="B38" s="1"/>
      <c r="C38" s="1"/>
      <c r="D38" s="1"/>
      <c r="E38" s="1"/>
      <c r="F38" s="1"/>
      <c r="G38" s="1"/>
      <c r="H38" s="1"/>
    </row>
    <row r="39" spans="1:12" ht="15" customHeight="1" x14ac:dyDescent="0.35"/>
    <row r="40" spans="1:12" ht="15" customHeight="1" x14ac:dyDescent="0.35"/>
    <row r="41" spans="1:12" ht="15" customHeight="1" x14ac:dyDescent="0.35"/>
    <row r="42" spans="1:12" ht="15" customHeight="1" x14ac:dyDescent="0.35"/>
    <row r="43" spans="1:12" ht="15" customHeight="1" x14ac:dyDescent="0.35"/>
    <row r="44" spans="1:12" ht="15" customHeight="1" x14ac:dyDescent="0.35"/>
    <row r="45" spans="1:12" ht="15" customHeight="1" x14ac:dyDescent="0.35"/>
    <row r="46" spans="1:12" ht="15" customHeight="1" x14ac:dyDescent="0.35"/>
    <row r="47" spans="1:12" ht="15" customHeight="1" x14ac:dyDescent="0.35"/>
    <row r="48" spans="1:12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spans="10:10" ht="15" customHeight="1" x14ac:dyDescent="0.35"/>
    <row r="82" spans="10:10" ht="15" customHeight="1" x14ac:dyDescent="0.35"/>
    <row r="83" spans="10:10" ht="15" customHeight="1" x14ac:dyDescent="0.35"/>
    <row r="84" spans="10:10" ht="15" customHeight="1" x14ac:dyDescent="0.35"/>
    <row r="85" spans="10:10" ht="15" customHeight="1" x14ac:dyDescent="0.35"/>
    <row r="86" spans="10:10" ht="15" customHeight="1" x14ac:dyDescent="0.35"/>
    <row r="87" spans="10:10" ht="15" customHeight="1" x14ac:dyDescent="0.35"/>
    <row r="88" spans="10:10" ht="15" customHeight="1" x14ac:dyDescent="0.35"/>
    <row r="89" spans="10:10" ht="15" customHeight="1" x14ac:dyDescent="0.35"/>
    <row r="90" spans="10:10" ht="15" customHeight="1" x14ac:dyDescent="0.35"/>
    <row r="91" spans="10:10" ht="15" customHeight="1" x14ac:dyDescent="0.35"/>
    <row r="92" spans="10:10" ht="15" customHeight="1" x14ac:dyDescent="0.35">
      <c r="J92" s="122"/>
    </row>
    <row r="93" spans="10:10" ht="15" customHeight="1" x14ac:dyDescent="0.35"/>
    <row r="94" spans="10:10" ht="15" customHeight="1" x14ac:dyDescent="0.35"/>
    <row r="95" spans="10:10" ht="15" customHeight="1" x14ac:dyDescent="0.35"/>
    <row r="96" spans="10:10" ht="15" customHeight="1" x14ac:dyDescent="0.35"/>
    <row r="97" spans="10:10" ht="15" customHeight="1" x14ac:dyDescent="0.35"/>
    <row r="98" spans="10:10" ht="15" customHeight="1" x14ac:dyDescent="0.35"/>
    <row r="99" spans="10:10" ht="15" customHeight="1" x14ac:dyDescent="0.35"/>
    <row r="100" spans="10:10" ht="15" customHeight="1" x14ac:dyDescent="0.35"/>
    <row r="101" spans="10:10" ht="15" customHeight="1" x14ac:dyDescent="0.35"/>
    <row r="102" spans="10:10" ht="15" customHeight="1" x14ac:dyDescent="0.35"/>
    <row r="103" spans="10:10" ht="15" customHeight="1" x14ac:dyDescent="0.35"/>
    <row r="104" spans="10:10" ht="15" customHeight="1" x14ac:dyDescent="0.35">
      <c r="J104" s="1" t="s">
        <v>41</v>
      </c>
    </row>
    <row r="105" spans="10:10" ht="15" customHeight="1" x14ac:dyDescent="0.35"/>
    <row r="106" spans="10:10" ht="15" customHeight="1" x14ac:dyDescent="0.35"/>
    <row r="107" spans="10:10" ht="15" customHeight="1" x14ac:dyDescent="0.35"/>
    <row r="108" spans="10:10" ht="15" customHeight="1" x14ac:dyDescent="0.35"/>
    <row r="109" spans="10:10" ht="15" customHeight="1" x14ac:dyDescent="0.35"/>
    <row r="110" spans="10:10" ht="15" customHeight="1" x14ac:dyDescent="0.35"/>
    <row r="111" spans="10:10" ht="15" customHeight="1" x14ac:dyDescent="0.35"/>
    <row r="112" spans="10:10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15" customHeight="1" x14ac:dyDescent="0.35"/>
    <row r="343" ht="15" customHeight="1" x14ac:dyDescent="0.35"/>
    <row r="344" ht="15" customHeight="1" x14ac:dyDescent="0.35"/>
    <row r="345" ht="21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  <row r="541" ht="15" customHeight="1" x14ac:dyDescent="0.35"/>
    <row r="542" ht="15" customHeight="1" x14ac:dyDescent="0.35"/>
    <row r="543" ht="15" customHeight="1" x14ac:dyDescent="0.35"/>
  </sheetData>
  <sortState ref="A19:L36">
    <sortCondition ref="A18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78"/>
  <sheetViews>
    <sheetView topLeftCell="A29" workbookViewId="0">
      <pane ySplit="300" activePane="bottomLeft"/>
      <selection activeCell="A29" sqref="A1:XFD1048576"/>
      <selection pane="bottomLeft" activeCell="H6" sqref="H6"/>
    </sheetView>
  </sheetViews>
  <sheetFormatPr defaultRowHeight="12.75" x14ac:dyDescent="0.35"/>
  <cols>
    <col min="1" max="1" width="8.86328125" style="9" customWidth="1"/>
    <col min="2" max="2" width="10.59765625" style="12" customWidth="1"/>
    <col min="3" max="3" width="23.59765625" style="9" customWidth="1"/>
    <col min="4" max="4" width="20.59765625" style="9" customWidth="1"/>
    <col min="5" max="5" width="21.59765625" style="9" customWidth="1"/>
    <col min="6" max="6" width="4.3984375" style="13" customWidth="1"/>
    <col min="7" max="7" width="6.86328125" style="10" customWidth="1"/>
    <col min="8" max="8" width="15.86328125" style="9" customWidth="1"/>
    <col min="9" max="9" width="9.1328125" style="9"/>
  </cols>
  <sheetData>
    <row r="1" spans="1:9 16384:16384" ht="15.4" thickTop="1" x14ac:dyDescent="0.4">
      <c r="A1" s="137" t="s">
        <v>28</v>
      </c>
      <c r="B1" s="312"/>
      <c r="C1" s="133"/>
      <c r="D1" s="138"/>
      <c r="E1" s="139"/>
      <c r="F1" s="134"/>
      <c r="G1" s="140"/>
      <c r="H1" s="141"/>
    </row>
    <row r="2" spans="1:9 16384:16384" ht="15.75" customHeight="1" x14ac:dyDescent="0.4">
      <c r="A2" s="135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1"/>
      <c r="G2" s="105"/>
      <c r="H2" s="142" t="s">
        <v>6</v>
      </c>
    </row>
    <row r="3" spans="1:9 16384:16384" ht="14.25" customHeight="1" x14ac:dyDescent="0.35">
      <c r="A3" s="324">
        <v>44134</v>
      </c>
      <c r="B3" s="78" t="s">
        <v>177</v>
      </c>
      <c r="C3" s="79" t="s">
        <v>178</v>
      </c>
      <c r="D3" s="79"/>
      <c r="E3" s="79" t="s">
        <v>179</v>
      </c>
      <c r="F3" s="214">
        <v>1</v>
      </c>
      <c r="G3" s="118"/>
      <c r="H3" s="215">
        <v>66140</v>
      </c>
    </row>
    <row r="4" spans="1:9 16384:16384" ht="14.25" customHeight="1" x14ac:dyDescent="0.35">
      <c r="A4" s="136">
        <v>44158</v>
      </c>
      <c r="B4" s="78" t="s">
        <v>508</v>
      </c>
      <c r="C4" s="79" t="s">
        <v>509</v>
      </c>
      <c r="D4" s="79"/>
      <c r="E4" s="79" t="s">
        <v>464</v>
      </c>
      <c r="F4" s="214">
        <v>1</v>
      </c>
      <c r="G4" s="118"/>
      <c r="H4" s="215">
        <v>35000</v>
      </c>
    </row>
    <row r="5" spans="1:9 16384:16384" ht="14.25" customHeight="1" x14ac:dyDescent="0.35">
      <c r="A5" s="136">
        <v>44158</v>
      </c>
      <c r="B5" s="78" t="s">
        <v>527</v>
      </c>
      <c r="C5" s="79" t="s">
        <v>528</v>
      </c>
      <c r="D5" s="79"/>
      <c r="E5" s="79" t="s">
        <v>529</v>
      </c>
      <c r="F5" s="214">
        <v>1</v>
      </c>
      <c r="G5" s="118"/>
      <c r="H5" s="215">
        <v>80000</v>
      </c>
    </row>
    <row r="6" spans="1:9 16384:16384" ht="14.25" customHeight="1" x14ac:dyDescent="0.4">
      <c r="A6" s="143"/>
      <c r="B6" s="63"/>
      <c r="C6" s="64"/>
      <c r="D6" s="64"/>
      <c r="E6" s="23" t="s">
        <v>13</v>
      </c>
      <c r="F6" s="93">
        <f>SUM(F3:F5)</f>
        <v>3</v>
      </c>
      <c r="G6" s="82"/>
      <c r="H6" s="144">
        <f>SUM(H3:H5)</f>
        <v>181140</v>
      </c>
    </row>
    <row r="7" spans="1:9 16384:16384" ht="14.25" customHeight="1" x14ac:dyDescent="0.4">
      <c r="A7" s="331" t="s">
        <v>26</v>
      </c>
      <c r="B7" s="332"/>
      <c r="C7" s="39"/>
      <c r="D7" s="39"/>
      <c r="E7" s="39"/>
      <c r="F7" s="92"/>
      <c r="G7" s="94"/>
      <c r="H7" s="145"/>
    </row>
    <row r="8" spans="1:9 16384:16384" ht="15.75" customHeight="1" x14ac:dyDescent="0.4">
      <c r="A8" s="135" t="s">
        <v>0</v>
      </c>
      <c r="B8" s="65" t="s">
        <v>1</v>
      </c>
      <c r="C8" s="99" t="s">
        <v>2</v>
      </c>
      <c r="D8" s="99" t="s">
        <v>3</v>
      </c>
      <c r="E8" s="99" t="s">
        <v>8</v>
      </c>
      <c r="F8" s="91"/>
      <c r="G8" s="113" t="s">
        <v>12</v>
      </c>
      <c r="H8" s="146" t="s">
        <v>27</v>
      </c>
    </row>
    <row r="9" spans="1:9 16384:16384" s="24" customFormat="1" ht="15.75" customHeight="1" x14ac:dyDescent="0.35">
      <c r="A9" s="216">
        <v>44151</v>
      </c>
      <c r="B9" s="315" t="s">
        <v>408</v>
      </c>
      <c r="C9" s="213" t="s">
        <v>409</v>
      </c>
      <c r="D9" s="217" t="s">
        <v>410</v>
      </c>
      <c r="E9" s="316" t="s">
        <v>411</v>
      </c>
      <c r="F9" s="317">
        <v>1</v>
      </c>
      <c r="G9" s="318">
        <v>98</v>
      </c>
      <c r="H9" s="319" t="s">
        <v>412</v>
      </c>
      <c r="I9" s="320"/>
      <c r="XFD9" s="24">
        <f t="shared" ref="XFD9:XFD13" si="0">SUM(F9:XFC9)</f>
        <v>99</v>
      </c>
    </row>
    <row r="10" spans="1:9 16384:16384" s="24" customFormat="1" ht="15.75" customHeight="1" x14ac:dyDescent="0.35">
      <c r="A10" s="216">
        <v>44151</v>
      </c>
      <c r="B10" s="315" t="s">
        <v>413</v>
      </c>
      <c r="C10" s="213" t="s">
        <v>409</v>
      </c>
      <c r="D10" s="217" t="s">
        <v>410</v>
      </c>
      <c r="E10" s="316" t="s">
        <v>411</v>
      </c>
      <c r="F10" s="317">
        <v>1</v>
      </c>
      <c r="G10" s="318">
        <v>30</v>
      </c>
      <c r="H10" s="319" t="s">
        <v>414</v>
      </c>
      <c r="I10" s="320"/>
      <c r="XFD10" s="24">
        <f t="shared" si="0"/>
        <v>31</v>
      </c>
    </row>
    <row r="11" spans="1:9 16384:16384" s="24" customFormat="1" ht="15.75" customHeight="1" x14ac:dyDescent="0.35">
      <c r="A11" s="216">
        <v>44151</v>
      </c>
      <c r="B11" s="315" t="s">
        <v>415</v>
      </c>
      <c r="C11" s="213" t="s">
        <v>409</v>
      </c>
      <c r="D11" s="217" t="s">
        <v>410</v>
      </c>
      <c r="E11" s="316" t="s">
        <v>411</v>
      </c>
      <c r="F11" s="317">
        <v>1</v>
      </c>
      <c r="G11" s="318">
        <v>53</v>
      </c>
      <c r="H11" s="319" t="s">
        <v>416</v>
      </c>
      <c r="I11" s="320"/>
      <c r="XFD11" s="24">
        <f t="shared" si="0"/>
        <v>54</v>
      </c>
    </row>
    <row r="12" spans="1:9 16384:16384" s="24" customFormat="1" ht="15.75" customHeight="1" x14ac:dyDescent="0.35">
      <c r="A12" s="216">
        <v>44151</v>
      </c>
      <c r="B12" s="315" t="s">
        <v>417</v>
      </c>
      <c r="C12" s="213" t="s">
        <v>409</v>
      </c>
      <c r="D12" s="217" t="s">
        <v>410</v>
      </c>
      <c r="E12" s="316" t="s">
        <v>411</v>
      </c>
      <c r="F12" s="317">
        <v>1</v>
      </c>
      <c r="G12" s="318">
        <v>30</v>
      </c>
      <c r="H12" s="319" t="s">
        <v>418</v>
      </c>
      <c r="I12" s="320"/>
      <c r="XFD12" s="24">
        <f t="shared" si="0"/>
        <v>31</v>
      </c>
    </row>
    <row r="13" spans="1:9 16384:16384" s="24" customFormat="1" ht="15.75" customHeight="1" x14ac:dyDescent="0.35">
      <c r="A13" s="216">
        <v>44165</v>
      </c>
      <c r="B13" s="315" t="s">
        <v>743</v>
      </c>
      <c r="C13" s="213" t="s">
        <v>744</v>
      </c>
      <c r="D13" s="217" t="s">
        <v>745</v>
      </c>
      <c r="E13" s="316" t="s">
        <v>746</v>
      </c>
      <c r="F13" s="317">
        <v>1</v>
      </c>
      <c r="G13" s="318">
        <v>41</v>
      </c>
      <c r="H13" s="319" t="s">
        <v>747</v>
      </c>
      <c r="I13" s="320"/>
      <c r="XFD13" s="24">
        <f t="shared" si="0"/>
        <v>42</v>
      </c>
    </row>
    <row r="14" spans="1:9 16384:16384" ht="15.75" customHeight="1" x14ac:dyDescent="0.4">
      <c r="A14" s="147"/>
      <c r="B14" s="57"/>
      <c r="C14" s="58"/>
      <c r="D14" s="45"/>
      <c r="E14" s="20" t="s">
        <v>13</v>
      </c>
      <c r="F14" s="93">
        <f>SUM(F9:F13)</f>
        <v>5</v>
      </c>
      <c r="G14" s="120"/>
      <c r="H14" s="148"/>
    </row>
    <row r="15" spans="1:9 16384:16384" ht="15.75" customHeight="1" x14ac:dyDescent="0.4">
      <c r="A15" s="333" t="s">
        <v>10</v>
      </c>
      <c r="B15" s="334"/>
      <c r="C15" s="39"/>
      <c r="D15" s="55"/>
      <c r="E15" s="56"/>
      <c r="F15" s="112"/>
      <c r="G15" s="88"/>
      <c r="H15" s="149"/>
    </row>
    <row r="16" spans="1:9 16384:16384" ht="15.75" customHeight="1" x14ac:dyDescent="0.4">
      <c r="A16" s="150" t="s">
        <v>0</v>
      </c>
      <c r="B16" s="65" t="s">
        <v>1</v>
      </c>
      <c r="C16" s="99" t="s">
        <v>2</v>
      </c>
      <c r="D16" s="99" t="s">
        <v>3</v>
      </c>
      <c r="E16" s="99" t="s">
        <v>8</v>
      </c>
      <c r="F16" s="113"/>
      <c r="G16" s="114"/>
      <c r="H16" s="151"/>
    </row>
    <row r="17" spans="1:8" ht="16.5" customHeight="1" x14ac:dyDescent="0.35">
      <c r="A17" s="216">
        <v>44137</v>
      </c>
      <c r="B17" s="212" t="s">
        <v>180</v>
      </c>
      <c r="C17" s="213" t="s">
        <v>181</v>
      </c>
      <c r="D17" s="213" t="s">
        <v>159</v>
      </c>
      <c r="E17" s="217" t="s">
        <v>182</v>
      </c>
      <c r="F17" s="209">
        <v>1</v>
      </c>
      <c r="G17" s="200"/>
      <c r="H17" s="201"/>
    </row>
    <row r="18" spans="1:8" ht="17.649999999999999" customHeight="1" x14ac:dyDescent="0.35">
      <c r="A18" s="216">
        <v>44152</v>
      </c>
      <c r="B18" s="212" t="s">
        <v>401</v>
      </c>
      <c r="C18" s="213" t="s">
        <v>402</v>
      </c>
      <c r="D18" s="213" t="s">
        <v>403</v>
      </c>
      <c r="E18" s="217" t="s">
        <v>404</v>
      </c>
      <c r="F18" s="209">
        <v>1</v>
      </c>
      <c r="G18" s="255"/>
      <c r="H18" s="201"/>
    </row>
    <row r="19" spans="1:8" ht="15.75" customHeight="1" x14ac:dyDescent="0.35">
      <c r="A19" s="216">
        <v>44155</v>
      </c>
      <c r="B19" s="212" t="s">
        <v>652</v>
      </c>
      <c r="C19" s="213" t="s">
        <v>653</v>
      </c>
      <c r="D19" s="213" t="s">
        <v>654</v>
      </c>
      <c r="E19" s="217" t="s">
        <v>655</v>
      </c>
      <c r="F19" s="209">
        <v>1</v>
      </c>
      <c r="G19" s="255"/>
      <c r="H19" s="201"/>
    </row>
    <row r="20" spans="1:8" ht="15.75" customHeight="1" x14ac:dyDescent="0.4">
      <c r="A20" s="152"/>
      <c r="B20" s="60"/>
      <c r="C20" s="61"/>
      <c r="D20" s="49"/>
      <c r="E20" s="59" t="s">
        <v>25</v>
      </c>
      <c r="F20" s="115">
        <f>SUM(F17:F19)</f>
        <v>3</v>
      </c>
      <c r="G20" s="117"/>
      <c r="H20" s="153"/>
    </row>
    <row r="21" spans="1:8" ht="15.75" customHeight="1" x14ac:dyDescent="0.4">
      <c r="A21" s="313" t="s">
        <v>24</v>
      </c>
      <c r="B21" s="62"/>
      <c r="C21" s="35"/>
      <c r="D21" s="36"/>
      <c r="E21" s="37"/>
      <c r="F21" s="116"/>
      <c r="G21" s="255"/>
      <c r="H21" s="201"/>
    </row>
    <row r="22" spans="1:8" ht="15.75" customHeight="1" x14ac:dyDescent="0.4">
      <c r="A22" s="228" t="s">
        <v>0</v>
      </c>
      <c r="B22" s="229" t="s">
        <v>1</v>
      </c>
      <c r="C22" s="196" t="s">
        <v>2</v>
      </c>
      <c r="D22" s="196" t="s">
        <v>3</v>
      </c>
      <c r="E22" s="253" t="s">
        <v>8</v>
      </c>
      <c r="F22" s="254"/>
      <c r="G22" s="114"/>
      <c r="H22" s="151"/>
    </row>
    <row r="23" spans="1:8" ht="13.9" customHeight="1" x14ac:dyDescent="0.35">
      <c r="A23" s="154">
        <v>44137</v>
      </c>
      <c r="B23" s="78" t="s">
        <v>188</v>
      </c>
      <c r="C23" s="73" t="s">
        <v>189</v>
      </c>
      <c r="D23" s="79"/>
      <c r="E23" s="73" t="s">
        <v>185</v>
      </c>
      <c r="F23" s="74">
        <v>1</v>
      </c>
      <c r="G23" s="200"/>
      <c r="H23" s="201"/>
    </row>
    <row r="24" spans="1:8" ht="13.9" customHeight="1" x14ac:dyDescent="0.35">
      <c r="A24" s="154">
        <v>44138</v>
      </c>
      <c r="B24" s="78" t="s">
        <v>183</v>
      </c>
      <c r="C24" s="73" t="s">
        <v>184</v>
      </c>
      <c r="D24" s="79"/>
      <c r="E24" s="73" t="s">
        <v>185</v>
      </c>
      <c r="F24" s="74">
        <v>1</v>
      </c>
      <c r="G24" s="255"/>
      <c r="H24" s="201"/>
    </row>
    <row r="25" spans="1:8" ht="13.9" customHeight="1" x14ac:dyDescent="0.35">
      <c r="A25" s="154">
        <v>44138</v>
      </c>
      <c r="B25" s="78" t="s">
        <v>186</v>
      </c>
      <c r="C25" s="73" t="s">
        <v>187</v>
      </c>
      <c r="D25" s="79"/>
      <c r="E25" s="73" t="s">
        <v>185</v>
      </c>
      <c r="F25" s="74">
        <v>1</v>
      </c>
      <c r="G25" s="255"/>
      <c r="H25" s="201"/>
    </row>
    <row r="26" spans="1:8" ht="13.9" customHeight="1" x14ac:dyDescent="0.35">
      <c r="A26" s="154">
        <v>44139</v>
      </c>
      <c r="B26" s="78" t="s">
        <v>190</v>
      </c>
      <c r="C26" s="73" t="s">
        <v>191</v>
      </c>
      <c r="D26" s="79"/>
      <c r="E26" s="73" t="s">
        <v>185</v>
      </c>
      <c r="F26" s="74">
        <v>1</v>
      </c>
      <c r="G26" s="255"/>
      <c r="H26" s="201"/>
    </row>
    <row r="27" spans="1:8" ht="13.9" customHeight="1" x14ac:dyDescent="0.35">
      <c r="A27" s="154">
        <v>44139</v>
      </c>
      <c r="B27" s="78" t="s">
        <v>192</v>
      </c>
      <c r="C27" s="73" t="s">
        <v>193</v>
      </c>
      <c r="D27" s="79"/>
      <c r="E27" s="73" t="s">
        <v>185</v>
      </c>
      <c r="F27" s="74">
        <v>1</v>
      </c>
      <c r="G27" s="255"/>
      <c r="H27" s="201"/>
    </row>
    <row r="28" spans="1:8" ht="13.9" customHeight="1" x14ac:dyDescent="0.35">
      <c r="A28" s="154">
        <v>44139</v>
      </c>
      <c r="B28" s="78" t="s">
        <v>194</v>
      </c>
      <c r="C28" s="73" t="s">
        <v>195</v>
      </c>
      <c r="D28" s="79"/>
      <c r="E28" s="73" t="s">
        <v>185</v>
      </c>
      <c r="F28" s="74">
        <v>1</v>
      </c>
      <c r="G28" s="255"/>
      <c r="H28" s="201"/>
    </row>
    <row r="29" spans="1:8" ht="13.9" customHeight="1" x14ac:dyDescent="0.35">
      <c r="A29" s="136">
        <v>44139</v>
      </c>
      <c r="B29" s="78" t="s">
        <v>196</v>
      </c>
      <c r="C29" s="73" t="s">
        <v>197</v>
      </c>
      <c r="D29" s="79"/>
      <c r="E29" s="73" t="s">
        <v>185</v>
      </c>
      <c r="F29" s="74">
        <v>1</v>
      </c>
      <c r="G29" s="255"/>
      <c r="H29" s="201"/>
    </row>
    <row r="30" spans="1:8" ht="13.9" customHeight="1" x14ac:dyDescent="0.35">
      <c r="A30" s="154">
        <v>44139</v>
      </c>
      <c r="B30" s="78" t="s">
        <v>198</v>
      </c>
      <c r="C30" s="73" t="s">
        <v>199</v>
      </c>
      <c r="D30" s="79"/>
      <c r="E30" s="73" t="s">
        <v>185</v>
      </c>
      <c r="F30" s="74">
        <v>1</v>
      </c>
      <c r="G30" s="255"/>
      <c r="H30" s="201"/>
    </row>
    <row r="31" spans="1:8" ht="13.9" customHeight="1" x14ac:dyDescent="0.35">
      <c r="A31" s="154">
        <v>44139</v>
      </c>
      <c r="B31" s="78" t="s">
        <v>205</v>
      </c>
      <c r="C31" s="73" t="s">
        <v>200</v>
      </c>
      <c r="D31" s="79"/>
      <c r="E31" s="73" t="s">
        <v>185</v>
      </c>
      <c r="F31" s="74">
        <v>1</v>
      </c>
      <c r="G31" s="255"/>
      <c r="H31" s="201"/>
    </row>
    <row r="32" spans="1:8" ht="13.9" customHeight="1" x14ac:dyDescent="0.35">
      <c r="A32" s="154">
        <v>44141</v>
      </c>
      <c r="B32" s="78" t="s">
        <v>201</v>
      </c>
      <c r="C32" s="73" t="s">
        <v>202</v>
      </c>
      <c r="D32" s="79"/>
      <c r="E32" s="73" t="s">
        <v>185</v>
      </c>
      <c r="F32" s="74">
        <v>1</v>
      </c>
      <c r="G32" s="255"/>
      <c r="H32" s="201"/>
    </row>
    <row r="33" spans="1:8" ht="13.9" customHeight="1" x14ac:dyDescent="0.35">
      <c r="A33" s="154">
        <v>44141</v>
      </c>
      <c r="B33" s="78" t="s">
        <v>203</v>
      </c>
      <c r="C33" s="73" t="s">
        <v>204</v>
      </c>
      <c r="D33" s="79"/>
      <c r="E33" s="73" t="s">
        <v>185</v>
      </c>
      <c r="F33" s="74">
        <v>1</v>
      </c>
      <c r="G33" s="255"/>
      <c r="H33" s="201"/>
    </row>
    <row r="34" spans="1:8" ht="13.9" customHeight="1" x14ac:dyDescent="0.35">
      <c r="A34" s="154">
        <v>44144</v>
      </c>
      <c r="B34" s="78" t="s">
        <v>206</v>
      </c>
      <c r="C34" s="73" t="s">
        <v>207</v>
      </c>
      <c r="D34" s="79"/>
      <c r="E34" s="73" t="s">
        <v>185</v>
      </c>
      <c r="F34" s="74">
        <v>1</v>
      </c>
      <c r="G34" s="255"/>
      <c r="H34" s="201"/>
    </row>
    <row r="35" spans="1:8" ht="13.9" customHeight="1" x14ac:dyDescent="0.35">
      <c r="A35" s="154">
        <v>44144</v>
      </c>
      <c r="B35" s="78" t="s">
        <v>208</v>
      </c>
      <c r="C35" s="73" t="s">
        <v>209</v>
      </c>
      <c r="D35" s="79"/>
      <c r="E35" s="73" t="s">
        <v>185</v>
      </c>
      <c r="F35" s="74">
        <v>1</v>
      </c>
      <c r="G35" s="255"/>
      <c r="H35" s="201"/>
    </row>
    <row r="36" spans="1:8" ht="13.9" customHeight="1" x14ac:dyDescent="0.35">
      <c r="A36" s="154">
        <v>44145</v>
      </c>
      <c r="B36" s="78" t="s">
        <v>210</v>
      </c>
      <c r="C36" s="73" t="s">
        <v>211</v>
      </c>
      <c r="D36" s="79"/>
      <c r="E36" s="73" t="s">
        <v>212</v>
      </c>
      <c r="F36" s="74">
        <v>1</v>
      </c>
      <c r="G36" s="255"/>
      <c r="H36" s="201"/>
    </row>
    <row r="37" spans="1:8" ht="13.9" customHeight="1" x14ac:dyDescent="0.35">
      <c r="A37" s="154">
        <v>44146</v>
      </c>
      <c r="B37" s="78" t="s">
        <v>213</v>
      </c>
      <c r="C37" s="73" t="s">
        <v>214</v>
      </c>
      <c r="D37" s="79"/>
      <c r="E37" s="73" t="s">
        <v>185</v>
      </c>
      <c r="F37" s="74">
        <v>1</v>
      </c>
      <c r="G37" s="255"/>
      <c r="H37" s="201"/>
    </row>
    <row r="38" spans="1:8" ht="13.9" customHeight="1" x14ac:dyDescent="0.35">
      <c r="A38" s="154">
        <v>44146</v>
      </c>
      <c r="B38" s="78" t="s">
        <v>215</v>
      </c>
      <c r="C38" s="73" t="s">
        <v>216</v>
      </c>
      <c r="D38" s="79"/>
      <c r="E38" s="73" t="s">
        <v>217</v>
      </c>
      <c r="F38" s="74">
        <v>1</v>
      </c>
      <c r="G38" s="255"/>
      <c r="H38" s="201"/>
    </row>
    <row r="39" spans="1:8" ht="13.9" customHeight="1" x14ac:dyDescent="0.35">
      <c r="A39" s="154">
        <v>44146</v>
      </c>
      <c r="B39" s="78" t="s">
        <v>218</v>
      </c>
      <c r="C39" s="73" t="s">
        <v>219</v>
      </c>
      <c r="D39" s="79"/>
      <c r="E39" s="73" t="s">
        <v>220</v>
      </c>
      <c r="F39" s="74">
        <v>1</v>
      </c>
      <c r="G39" s="255"/>
      <c r="H39" s="201"/>
    </row>
    <row r="40" spans="1:8" ht="13.9" customHeight="1" x14ac:dyDescent="0.35">
      <c r="A40" s="136">
        <v>44146</v>
      </c>
      <c r="B40" s="78" t="s">
        <v>221</v>
      </c>
      <c r="C40" s="73" t="s">
        <v>222</v>
      </c>
      <c r="D40" s="79"/>
      <c r="E40" s="73" t="s">
        <v>185</v>
      </c>
      <c r="F40" s="74">
        <v>1</v>
      </c>
      <c r="G40" s="255"/>
      <c r="H40" s="201"/>
    </row>
    <row r="41" spans="1:8" ht="13.9" customHeight="1" x14ac:dyDescent="0.35">
      <c r="A41" s="154">
        <v>44146</v>
      </c>
      <c r="B41" s="78" t="s">
        <v>223</v>
      </c>
      <c r="C41" s="73" t="s">
        <v>224</v>
      </c>
      <c r="D41" s="79"/>
      <c r="E41" s="73" t="s">
        <v>217</v>
      </c>
      <c r="F41" s="74">
        <v>1</v>
      </c>
      <c r="G41" s="255"/>
      <c r="H41" s="201"/>
    </row>
    <row r="42" spans="1:8" ht="13.9" customHeight="1" x14ac:dyDescent="0.35">
      <c r="A42" s="154">
        <v>44147</v>
      </c>
      <c r="B42" s="78" t="s">
        <v>225</v>
      </c>
      <c r="C42" s="73" t="s">
        <v>226</v>
      </c>
      <c r="D42" s="79"/>
      <c r="E42" s="73" t="s">
        <v>217</v>
      </c>
      <c r="F42" s="74">
        <v>1</v>
      </c>
      <c r="G42" s="255"/>
      <c r="H42" s="201"/>
    </row>
    <row r="43" spans="1:8" ht="13.9" customHeight="1" x14ac:dyDescent="0.35">
      <c r="A43" s="154">
        <v>44147</v>
      </c>
      <c r="B43" s="78" t="s">
        <v>227</v>
      </c>
      <c r="C43" s="73" t="s">
        <v>228</v>
      </c>
      <c r="D43" s="79"/>
      <c r="E43" s="73" t="s">
        <v>185</v>
      </c>
      <c r="F43" s="74">
        <v>1</v>
      </c>
      <c r="G43" s="255"/>
      <c r="H43" s="201"/>
    </row>
    <row r="44" spans="1:8" ht="13.9" customHeight="1" x14ac:dyDescent="0.35">
      <c r="A44" s="154">
        <v>44147</v>
      </c>
      <c r="B44" s="78" t="s">
        <v>229</v>
      </c>
      <c r="C44" s="73" t="s">
        <v>230</v>
      </c>
      <c r="D44" s="79"/>
      <c r="E44" s="73" t="s">
        <v>185</v>
      </c>
      <c r="F44" s="74">
        <v>1</v>
      </c>
      <c r="G44" s="255"/>
      <c r="H44" s="201"/>
    </row>
    <row r="45" spans="1:8" ht="13.9" customHeight="1" x14ac:dyDescent="0.35">
      <c r="A45" s="154">
        <v>44148</v>
      </c>
      <c r="B45" s="78" t="s">
        <v>392</v>
      </c>
      <c r="C45" s="73" t="s">
        <v>393</v>
      </c>
      <c r="D45" s="79" t="s">
        <v>170</v>
      </c>
      <c r="E45" s="73" t="s">
        <v>394</v>
      </c>
      <c r="F45" s="74">
        <v>1</v>
      </c>
      <c r="G45" s="255"/>
      <c r="H45" s="201"/>
    </row>
    <row r="46" spans="1:8" ht="13.9" customHeight="1" x14ac:dyDescent="0.35">
      <c r="A46" s="154">
        <v>44152</v>
      </c>
      <c r="B46" s="78" t="s">
        <v>395</v>
      </c>
      <c r="C46" s="73" t="s">
        <v>396</v>
      </c>
      <c r="D46" s="79"/>
      <c r="E46" s="73" t="s">
        <v>217</v>
      </c>
      <c r="F46" s="74">
        <v>1</v>
      </c>
      <c r="G46" s="255"/>
      <c r="H46" s="201"/>
    </row>
    <row r="47" spans="1:8" ht="13.9" customHeight="1" x14ac:dyDescent="0.35">
      <c r="A47" s="154">
        <v>44152</v>
      </c>
      <c r="B47" s="78" t="s">
        <v>397</v>
      </c>
      <c r="C47" s="73" t="s">
        <v>398</v>
      </c>
      <c r="D47" s="79"/>
      <c r="E47" s="73" t="s">
        <v>217</v>
      </c>
      <c r="F47" s="74">
        <v>1</v>
      </c>
      <c r="G47" s="255"/>
      <c r="H47" s="201"/>
    </row>
    <row r="48" spans="1:8" ht="13.9" customHeight="1" x14ac:dyDescent="0.35">
      <c r="A48" s="154">
        <v>44152</v>
      </c>
      <c r="B48" s="78" t="s">
        <v>399</v>
      </c>
      <c r="C48" s="73" t="s">
        <v>400</v>
      </c>
      <c r="D48" s="79"/>
      <c r="E48" s="73" t="s">
        <v>185</v>
      </c>
      <c r="F48" s="74">
        <v>1</v>
      </c>
      <c r="G48" s="255"/>
      <c r="H48" s="201"/>
    </row>
    <row r="49" spans="1:8" ht="13.9" customHeight="1" x14ac:dyDescent="0.35">
      <c r="A49" s="154">
        <v>44154</v>
      </c>
      <c r="B49" s="78" t="s">
        <v>666</v>
      </c>
      <c r="C49" s="73" t="s">
        <v>638</v>
      </c>
      <c r="D49" s="79"/>
      <c r="E49" s="73" t="s">
        <v>639</v>
      </c>
      <c r="F49" s="74">
        <v>1</v>
      </c>
      <c r="G49" s="255"/>
      <c r="H49" s="201"/>
    </row>
    <row r="50" spans="1:8" ht="13.9" customHeight="1" x14ac:dyDescent="0.35">
      <c r="A50" s="154">
        <v>44155</v>
      </c>
      <c r="B50" s="78" t="s">
        <v>669</v>
      </c>
      <c r="C50" s="73" t="s">
        <v>670</v>
      </c>
      <c r="D50" s="79"/>
      <c r="E50" s="73" t="s">
        <v>185</v>
      </c>
      <c r="F50" s="74">
        <v>1</v>
      </c>
      <c r="G50" s="255"/>
      <c r="H50" s="201"/>
    </row>
    <row r="51" spans="1:8" ht="13.9" customHeight="1" x14ac:dyDescent="0.35">
      <c r="A51" s="154">
        <v>44155</v>
      </c>
      <c r="B51" s="78" t="s">
        <v>667</v>
      </c>
      <c r="C51" s="73" t="s">
        <v>668</v>
      </c>
      <c r="D51" s="79"/>
      <c r="E51" s="73" t="s">
        <v>185</v>
      </c>
      <c r="F51" s="74">
        <v>1</v>
      </c>
      <c r="G51" s="255"/>
      <c r="H51" s="201"/>
    </row>
    <row r="52" spans="1:8" ht="13.9" customHeight="1" x14ac:dyDescent="0.35">
      <c r="A52" s="154">
        <v>44158</v>
      </c>
      <c r="B52" s="78" t="s">
        <v>510</v>
      </c>
      <c r="C52" s="73" t="s">
        <v>511</v>
      </c>
      <c r="D52" s="79"/>
      <c r="E52" s="73" t="s">
        <v>185</v>
      </c>
      <c r="F52" s="74">
        <v>1</v>
      </c>
      <c r="G52" s="255"/>
      <c r="H52" s="201"/>
    </row>
    <row r="53" spans="1:8" ht="13.9" customHeight="1" x14ac:dyDescent="0.35">
      <c r="A53" s="154">
        <v>44158</v>
      </c>
      <c r="B53" s="78" t="s">
        <v>512</v>
      </c>
      <c r="C53" s="73" t="s">
        <v>513</v>
      </c>
      <c r="D53" s="79"/>
      <c r="E53" s="73" t="s">
        <v>185</v>
      </c>
      <c r="F53" s="74">
        <v>1</v>
      </c>
      <c r="G53" s="255"/>
      <c r="H53" s="201"/>
    </row>
    <row r="54" spans="1:8" ht="13.9" customHeight="1" x14ac:dyDescent="0.35">
      <c r="A54" s="136">
        <v>44159</v>
      </c>
      <c r="B54" s="78" t="s">
        <v>549</v>
      </c>
      <c r="C54" s="73" t="s">
        <v>550</v>
      </c>
      <c r="D54" s="79"/>
      <c r="E54" s="73" t="s">
        <v>185</v>
      </c>
      <c r="F54" s="74">
        <v>1</v>
      </c>
      <c r="G54" s="255"/>
      <c r="H54" s="201"/>
    </row>
    <row r="55" spans="1:8" ht="13.9" customHeight="1" x14ac:dyDescent="0.35">
      <c r="A55" s="154">
        <v>44160</v>
      </c>
      <c r="B55" s="78" t="s">
        <v>681</v>
      </c>
      <c r="C55" s="73" t="s">
        <v>682</v>
      </c>
      <c r="D55" s="79"/>
      <c r="E55" s="73" t="s">
        <v>185</v>
      </c>
      <c r="F55" s="74">
        <v>1</v>
      </c>
      <c r="G55" s="255"/>
      <c r="H55" s="201"/>
    </row>
    <row r="56" spans="1:8" ht="13.9" customHeight="1" x14ac:dyDescent="0.35">
      <c r="A56" s="154">
        <v>44160</v>
      </c>
      <c r="B56" s="78" t="s">
        <v>686</v>
      </c>
      <c r="C56" s="73" t="s">
        <v>687</v>
      </c>
      <c r="D56" s="79"/>
      <c r="E56" s="73" t="s">
        <v>185</v>
      </c>
      <c r="F56" s="74">
        <v>1</v>
      </c>
      <c r="G56" s="255"/>
      <c r="H56" s="201"/>
    </row>
    <row r="57" spans="1:8" ht="15.75" customHeight="1" thickBot="1" x14ac:dyDescent="0.45">
      <c r="A57" s="155"/>
      <c r="B57" s="156"/>
      <c r="C57" s="157"/>
      <c r="D57" s="158"/>
      <c r="E57" s="159" t="s">
        <v>25</v>
      </c>
      <c r="F57" s="160">
        <f>SUM(F23:F56)</f>
        <v>34</v>
      </c>
      <c r="G57" s="161"/>
      <c r="H57" s="162"/>
    </row>
    <row r="58" spans="1:8" ht="15.75" customHeight="1" thickTop="1" x14ac:dyDescent="0.35">
      <c r="A58"/>
      <c r="B58"/>
      <c r="C58"/>
      <c r="D58"/>
      <c r="E58"/>
      <c r="F58"/>
      <c r="G58" s="7"/>
      <c r="H58"/>
    </row>
    <row r="59" spans="1:8" ht="15.75" customHeight="1" x14ac:dyDescent="0.35">
      <c r="A59"/>
      <c r="B59"/>
      <c r="C59"/>
      <c r="D59"/>
      <c r="E59"/>
      <c r="F59"/>
      <c r="G59" s="7"/>
      <c r="H59"/>
    </row>
    <row r="60" spans="1:8" ht="15.75" customHeight="1" x14ac:dyDescent="0.35">
      <c r="A60"/>
      <c r="B60"/>
      <c r="C60"/>
      <c r="D60"/>
      <c r="E60"/>
      <c r="F60"/>
      <c r="G60" s="7"/>
      <c r="H60"/>
    </row>
    <row r="61" spans="1:8" ht="15.75" customHeight="1" x14ac:dyDescent="0.35">
      <c r="A61"/>
      <c r="B61"/>
      <c r="C61"/>
      <c r="D61"/>
      <c r="E61"/>
      <c r="F61"/>
      <c r="G61" s="7"/>
      <c r="H61"/>
    </row>
    <row r="62" spans="1:8" ht="15.75" customHeight="1" x14ac:dyDescent="0.35">
      <c r="B62"/>
      <c r="C62"/>
      <c r="D62"/>
      <c r="E62"/>
      <c r="F62"/>
      <c r="G62" s="7"/>
      <c r="H62"/>
    </row>
    <row r="63" spans="1:8" ht="15.75" customHeight="1" x14ac:dyDescent="0.35">
      <c r="B63"/>
      <c r="C63"/>
      <c r="D63"/>
      <c r="E63"/>
      <c r="F63"/>
      <c r="G63" s="7"/>
      <c r="H63"/>
    </row>
    <row r="64" spans="1:8" ht="15.75" customHeight="1" x14ac:dyDescent="0.35">
      <c r="B64"/>
      <c r="C64"/>
      <c r="D64"/>
      <c r="E64"/>
      <c r="F64"/>
      <c r="G64" s="7"/>
      <c r="H64"/>
    </row>
    <row r="65" spans="7:8" ht="15.75" customHeight="1" x14ac:dyDescent="0.35">
      <c r="G65" s="7"/>
      <c r="H65"/>
    </row>
    <row r="66" spans="7:8" ht="15.75" customHeight="1" x14ac:dyDescent="0.35">
      <c r="G66" s="7"/>
      <c r="H66"/>
    </row>
    <row r="67" spans="7:8" ht="15.75" customHeight="1" x14ac:dyDescent="0.35">
      <c r="G67" s="7"/>
      <c r="H67"/>
    </row>
    <row r="68" spans="7:8" ht="15.75" customHeight="1" x14ac:dyDescent="0.35">
      <c r="G68" s="7"/>
      <c r="H68"/>
    </row>
    <row r="69" spans="7:8" ht="15.75" customHeight="1" x14ac:dyDescent="0.35">
      <c r="G69" s="7"/>
      <c r="H69"/>
    </row>
    <row r="70" spans="7:8" ht="15.75" customHeight="1" x14ac:dyDescent="0.35">
      <c r="G70" s="7"/>
      <c r="H70"/>
    </row>
    <row r="71" spans="7:8" ht="15.75" customHeight="1" x14ac:dyDescent="0.35">
      <c r="G71" s="7"/>
      <c r="H71"/>
    </row>
    <row r="72" spans="7:8" ht="15.75" customHeight="1" x14ac:dyDescent="0.35">
      <c r="H72"/>
    </row>
    <row r="73" spans="7:8" ht="15.75" customHeight="1" x14ac:dyDescent="0.35">
      <c r="H73"/>
    </row>
    <row r="74" spans="7:8" ht="15.75" customHeight="1" x14ac:dyDescent="0.35">
      <c r="H74"/>
    </row>
    <row r="75" spans="7:8" ht="15.75" customHeight="1" x14ac:dyDescent="0.35">
      <c r="H75"/>
    </row>
    <row r="76" spans="7:8" ht="15.75" customHeight="1" x14ac:dyDescent="0.35">
      <c r="G76" s="19"/>
      <c r="H76"/>
    </row>
    <row r="77" spans="7:8" ht="15.75" customHeight="1" x14ac:dyDescent="0.35">
      <c r="G77" s="19"/>
      <c r="H77"/>
    </row>
    <row r="78" spans="7:8" ht="15.75" customHeight="1" x14ac:dyDescent="0.35">
      <c r="G78" s="19"/>
      <c r="H78"/>
    </row>
    <row r="79" spans="7:8" ht="15.75" customHeight="1" x14ac:dyDescent="0.35">
      <c r="G79" s="19"/>
      <c r="H79"/>
    </row>
    <row r="80" spans="7:8" ht="15.75" customHeight="1" x14ac:dyDescent="0.35">
      <c r="G80" s="19"/>
      <c r="H80"/>
    </row>
    <row r="81" spans="7:8" ht="15.75" customHeight="1" x14ac:dyDescent="0.35">
      <c r="G81" s="19"/>
      <c r="H81"/>
    </row>
    <row r="82" spans="7:8" ht="15.75" customHeight="1" x14ac:dyDescent="0.35">
      <c r="G82" s="19"/>
      <c r="H82"/>
    </row>
    <row r="83" spans="7:8" ht="15.75" customHeight="1" x14ac:dyDescent="0.35">
      <c r="G83" s="19"/>
      <c r="H83"/>
    </row>
    <row r="84" spans="7:8" ht="15.75" customHeight="1" x14ac:dyDescent="0.35">
      <c r="G84" s="19"/>
      <c r="H84"/>
    </row>
    <row r="85" spans="7:8" ht="15.75" customHeight="1" x14ac:dyDescent="0.35">
      <c r="G85" s="19"/>
      <c r="H85"/>
    </row>
    <row r="86" spans="7:8" ht="15.75" customHeight="1" x14ac:dyDescent="0.35">
      <c r="G86" s="19"/>
      <c r="H86"/>
    </row>
    <row r="87" spans="7:8" ht="15.75" customHeight="1" x14ac:dyDescent="0.35">
      <c r="G87" s="19"/>
      <c r="H87"/>
    </row>
    <row r="88" spans="7:8" ht="15.75" customHeight="1" x14ac:dyDescent="0.35">
      <c r="H88"/>
    </row>
    <row r="89" spans="7:8" ht="15.75" customHeight="1" x14ac:dyDescent="0.35">
      <c r="H89"/>
    </row>
    <row r="90" spans="7:8" ht="15.75" customHeight="1" x14ac:dyDescent="0.35">
      <c r="H90"/>
    </row>
    <row r="91" spans="7:8" ht="15.75" customHeight="1" x14ac:dyDescent="0.35">
      <c r="H91"/>
    </row>
    <row r="92" spans="7:8" ht="15.75" customHeight="1" x14ac:dyDescent="0.35">
      <c r="H92"/>
    </row>
    <row r="93" spans="7:8" ht="15.75" customHeight="1" x14ac:dyDescent="0.35"/>
    <row r="94" spans="7:8" ht="15.75" customHeight="1" x14ac:dyDescent="0.35"/>
    <row r="95" spans="7:8" ht="15.75" customHeight="1" x14ac:dyDescent="0.35"/>
    <row r="96" spans="7:8" ht="15.75" customHeight="1" x14ac:dyDescent="0.35"/>
    <row r="97" spans="7:8" ht="15.75" customHeight="1" x14ac:dyDescent="0.35">
      <c r="G97" s="19"/>
    </row>
    <row r="98" spans="7:8" ht="15.75" customHeight="1" x14ac:dyDescent="0.35">
      <c r="G98" s="19"/>
    </row>
    <row r="99" spans="7:8" ht="15.75" customHeight="1" x14ac:dyDescent="0.35">
      <c r="G99" s="19"/>
    </row>
    <row r="100" spans="7:8" ht="15.75" customHeight="1" x14ac:dyDescent="0.35">
      <c r="G100" s="19"/>
    </row>
    <row r="101" spans="7:8" ht="15.75" customHeight="1" x14ac:dyDescent="0.35">
      <c r="G101" s="19"/>
    </row>
    <row r="102" spans="7:8" ht="15.75" customHeight="1" x14ac:dyDescent="0.35">
      <c r="G102" s="19"/>
    </row>
    <row r="103" spans="7:8" ht="15.75" customHeight="1" x14ac:dyDescent="0.35">
      <c r="G103" s="19"/>
    </row>
    <row r="104" spans="7:8" ht="15.75" customHeight="1" x14ac:dyDescent="0.35">
      <c r="G104" s="19"/>
    </row>
    <row r="105" spans="7:8" ht="15.75" customHeight="1" x14ac:dyDescent="0.35">
      <c r="H105" s="11"/>
    </row>
    <row r="106" spans="7:8" ht="15.75" customHeight="1" x14ac:dyDescent="0.35">
      <c r="G106" s="19"/>
      <c r="H106" s="11"/>
    </row>
    <row r="107" spans="7:8" ht="15.75" customHeight="1" x14ac:dyDescent="0.35">
      <c r="G107" s="19"/>
      <c r="H107" s="11"/>
    </row>
    <row r="108" spans="7:8" ht="15.75" customHeight="1" x14ac:dyDescent="0.35">
      <c r="G108" s="19"/>
      <c r="H108" s="11"/>
    </row>
    <row r="109" spans="7:8" ht="15.75" customHeight="1" x14ac:dyDescent="0.35">
      <c r="G109" s="19"/>
      <c r="H109" s="11"/>
    </row>
    <row r="110" spans="7:8" ht="15.75" customHeight="1" x14ac:dyDescent="0.35">
      <c r="G110" s="19"/>
      <c r="H110" s="11"/>
    </row>
    <row r="111" spans="7:8" ht="15.75" customHeight="1" x14ac:dyDescent="0.35">
      <c r="G111" s="19"/>
      <c r="H111" s="11"/>
    </row>
    <row r="112" spans="7:8" ht="15.75" customHeight="1" x14ac:dyDescent="0.35">
      <c r="G112" s="19"/>
      <c r="H112" s="11"/>
    </row>
    <row r="113" spans="7:8" ht="15.75" customHeight="1" x14ac:dyDescent="0.35">
      <c r="H113"/>
    </row>
    <row r="114" spans="7:8" ht="15.75" customHeight="1" x14ac:dyDescent="0.35">
      <c r="G114" s="19"/>
      <c r="H114"/>
    </row>
    <row r="115" spans="7:8" ht="15.75" customHeight="1" x14ac:dyDescent="0.35">
      <c r="G115" s="19"/>
      <c r="H115"/>
    </row>
    <row r="116" spans="7:8" ht="15.75" customHeight="1" x14ac:dyDescent="0.35">
      <c r="G116"/>
      <c r="H116"/>
    </row>
    <row r="117" spans="7:8" ht="15.75" customHeight="1" x14ac:dyDescent="0.35">
      <c r="G117"/>
      <c r="H117"/>
    </row>
    <row r="118" spans="7:8" ht="15.75" customHeight="1" x14ac:dyDescent="0.35">
      <c r="G118"/>
      <c r="H118"/>
    </row>
    <row r="119" spans="7:8" ht="15.75" customHeight="1" x14ac:dyDescent="0.35">
      <c r="G119"/>
      <c r="H119"/>
    </row>
    <row r="120" spans="7:8" ht="15.75" customHeight="1" x14ac:dyDescent="0.35">
      <c r="G120"/>
      <c r="H120"/>
    </row>
    <row r="121" spans="7:8" ht="15.75" customHeight="1" x14ac:dyDescent="0.35">
      <c r="G121"/>
      <c r="H121"/>
    </row>
    <row r="122" spans="7:8" ht="15.75" customHeight="1" x14ac:dyDescent="0.35">
      <c r="G122"/>
      <c r="H122"/>
    </row>
    <row r="123" spans="7:8" ht="15.75" customHeight="1" x14ac:dyDescent="0.35">
      <c r="G123"/>
      <c r="H123"/>
    </row>
    <row r="124" spans="7:8" ht="15.75" customHeight="1" x14ac:dyDescent="0.35">
      <c r="H124" s="11"/>
    </row>
    <row r="125" spans="7:8" ht="15.75" customHeight="1" x14ac:dyDescent="0.35"/>
    <row r="126" spans="7:8" ht="15.75" customHeight="1" x14ac:dyDescent="0.35"/>
    <row r="127" spans="7:8" ht="15.75" customHeight="1" x14ac:dyDescent="0.35"/>
    <row r="128" spans="7:8" ht="15.75" customHeight="1" x14ac:dyDescent="0.35"/>
    <row r="129" spans="7:7" ht="15.75" customHeight="1" x14ac:dyDescent="0.35"/>
    <row r="130" spans="7:7" ht="15.75" customHeight="1" x14ac:dyDescent="0.35"/>
    <row r="131" spans="7:7" ht="15.75" customHeight="1" x14ac:dyDescent="0.35"/>
    <row r="132" spans="7:7" ht="15.75" customHeight="1" x14ac:dyDescent="0.35"/>
    <row r="133" spans="7:7" ht="15.75" customHeight="1" x14ac:dyDescent="0.35"/>
    <row r="134" spans="7:7" ht="15.75" customHeight="1" x14ac:dyDescent="0.35">
      <c r="G134" s="7"/>
    </row>
    <row r="135" spans="7:7" ht="15.75" customHeight="1" x14ac:dyDescent="0.35">
      <c r="G135" s="7"/>
    </row>
    <row r="136" spans="7:7" ht="15.75" customHeight="1" x14ac:dyDescent="0.35"/>
    <row r="137" spans="7:7" ht="15.75" customHeight="1" x14ac:dyDescent="0.35"/>
    <row r="138" spans="7:7" ht="15.75" customHeight="1" x14ac:dyDescent="0.35"/>
    <row r="139" spans="7:7" ht="15.75" customHeight="1" x14ac:dyDescent="0.35"/>
    <row r="140" spans="7:7" ht="15.75" customHeight="1" x14ac:dyDescent="0.35"/>
    <row r="141" spans="7:7" ht="15.75" customHeight="1" x14ac:dyDescent="0.35"/>
    <row r="142" spans="7:7" ht="15.75" customHeight="1" x14ac:dyDescent="0.35"/>
    <row r="143" spans="7:7" ht="15.75" customHeight="1" x14ac:dyDescent="0.35"/>
    <row r="144" spans="7:7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3.5" customHeight="1" x14ac:dyDescent="0.35"/>
    <row r="326" ht="15.75" customHeight="1" x14ac:dyDescent="0.35"/>
    <row r="327" ht="15.75" customHeight="1" x14ac:dyDescent="0.35"/>
    <row r="328" ht="15.75" customHeight="1" x14ac:dyDescent="0.35"/>
    <row r="329" ht="15" customHeight="1" x14ac:dyDescent="0.35"/>
    <row r="330" ht="1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4.2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spans="9:9" ht="14.25" customHeight="1" x14ac:dyDescent="0.35"/>
    <row r="498" spans="9:9" ht="14.25" customHeight="1" x14ac:dyDescent="0.35"/>
    <row r="499" spans="9:9" ht="14.25" customHeight="1" x14ac:dyDescent="0.35"/>
    <row r="500" spans="9:9" ht="14.25" customHeight="1" x14ac:dyDescent="0.35"/>
    <row r="501" spans="9:9" ht="14.25" customHeight="1" x14ac:dyDescent="0.35">
      <c r="I501" s="28"/>
    </row>
    <row r="502" spans="9:9" ht="14.25" customHeight="1" x14ac:dyDescent="0.35">
      <c r="I502" s="28"/>
    </row>
    <row r="503" spans="9:9" ht="14.25" customHeight="1" x14ac:dyDescent="0.35">
      <c r="I503" s="28" t="s">
        <v>41</v>
      </c>
    </row>
    <row r="504" spans="9:9" ht="14.25" customHeight="1" x14ac:dyDescent="0.35">
      <c r="I504" s="28"/>
    </row>
    <row r="505" spans="9:9" ht="14.25" customHeight="1" x14ac:dyDescent="0.35">
      <c r="I505" s="28"/>
    </row>
    <row r="506" spans="9:9" ht="14.25" customHeight="1" x14ac:dyDescent="0.35">
      <c r="I506" s="28"/>
    </row>
    <row r="507" spans="9:9" ht="14.25" customHeight="1" x14ac:dyDescent="0.35">
      <c r="I507" s="28"/>
    </row>
    <row r="508" spans="9:9" ht="14.25" customHeight="1" x14ac:dyDescent="0.35">
      <c r="I508" s="28"/>
    </row>
    <row r="509" spans="9:9" ht="14.25" customHeight="1" x14ac:dyDescent="0.35">
      <c r="I509" s="28"/>
    </row>
    <row r="510" spans="9:9" ht="14.25" customHeight="1" x14ac:dyDescent="0.35">
      <c r="I510" s="28"/>
    </row>
    <row r="511" spans="9:9" ht="14.25" customHeight="1" x14ac:dyDescent="0.35">
      <c r="I511" s="28"/>
    </row>
    <row r="512" spans="9:9" ht="14.25" customHeight="1" x14ac:dyDescent="0.35">
      <c r="I512" s="28"/>
    </row>
    <row r="513" spans="9:9" ht="14.25" customHeight="1" x14ac:dyDescent="0.35">
      <c r="I513" s="28"/>
    </row>
    <row r="514" spans="9:9" ht="14.25" customHeight="1" x14ac:dyDescent="0.35">
      <c r="I514" s="28"/>
    </row>
    <row r="515" spans="9:9" ht="14.25" customHeight="1" x14ac:dyDescent="0.35">
      <c r="I515" s="28"/>
    </row>
    <row r="516" spans="9:9" ht="14.25" customHeight="1" x14ac:dyDescent="0.35">
      <c r="I516" s="28"/>
    </row>
    <row r="517" spans="9:9" ht="14.25" customHeight="1" x14ac:dyDescent="0.35">
      <c r="I517" s="28"/>
    </row>
    <row r="518" spans="9:9" ht="14.25" customHeight="1" x14ac:dyDescent="0.35">
      <c r="I518" s="28"/>
    </row>
    <row r="519" spans="9:9" ht="14.25" customHeight="1" x14ac:dyDescent="0.35">
      <c r="I519" s="28"/>
    </row>
    <row r="520" spans="9:9" ht="14.25" customHeight="1" x14ac:dyDescent="0.35">
      <c r="I520" s="28"/>
    </row>
    <row r="521" spans="9:9" ht="14.25" customHeight="1" x14ac:dyDescent="0.35">
      <c r="I521" s="28"/>
    </row>
    <row r="522" spans="9:9" ht="14.25" customHeight="1" x14ac:dyDescent="0.35">
      <c r="I522" s="28"/>
    </row>
    <row r="523" spans="9:9" ht="13.5" customHeight="1" x14ac:dyDescent="0.35"/>
    <row r="524" spans="9:9" ht="14.25" customHeight="1" x14ac:dyDescent="0.35"/>
    <row r="525" spans="9:9" ht="14.25" customHeight="1" x14ac:dyDescent="0.35"/>
    <row r="526" spans="9:9" ht="14.25" customHeight="1" x14ac:dyDescent="0.35"/>
    <row r="527" spans="9:9" ht="14.25" customHeight="1" x14ac:dyDescent="0.35"/>
    <row r="528" spans="9:9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" customHeight="1" x14ac:dyDescent="0.35"/>
    <row r="552" ht="15.75" customHeight="1" x14ac:dyDescent="0.35"/>
    <row r="553" ht="15" customHeight="1" x14ac:dyDescent="0.35"/>
    <row r="554" ht="1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5" customHeight="1" x14ac:dyDescent="0.35"/>
    <row r="569" ht="14.25" customHeight="1" x14ac:dyDescent="0.35"/>
    <row r="570" ht="14.25" customHeight="1" x14ac:dyDescent="0.35"/>
    <row r="572" ht="13.5" customHeight="1" x14ac:dyDescent="0.35"/>
    <row r="575" ht="14.25" customHeight="1" x14ac:dyDescent="0.35"/>
    <row r="576" ht="13.5" customHeight="1" x14ac:dyDescent="0.35"/>
    <row r="721" spans="9:9 16384:16384" x14ac:dyDescent="0.35">
      <c r="XFD721">
        <f>SUM(I721:XFC721)</f>
        <v>0</v>
      </c>
    </row>
    <row r="722" spans="9:9 16384:16384" x14ac:dyDescent="0.35">
      <c r="XFD722">
        <f>SUM(I722:XFC722)</f>
        <v>0</v>
      </c>
    </row>
    <row r="730" spans="9:9 16384:16384" x14ac:dyDescent="0.35">
      <c r="I730"/>
    </row>
    <row r="731" spans="9:9 16384:16384" x14ac:dyDescent="0.35">
      <c r="I731"/>
    </row>
    <row r="732" spans="9:9 16384:16384" x14ac:dyDescent="0.35">
      <c r="I732"/>
    </row>
    <row r="733" spans="9:9 16384:16384" x14ac:dyDescent="0.35">
      <c r="I733"/>
    </row>
    <row r="734" spans="9:9 16384:16384" x14ac:dyDescent="0.35">
      <c r="I734"/>
    </row>
    <row r="735" spans="9:9 16384:16384" x14ac:dyDescent="0.35">
      <c r="I735"/>
    </row>
    <row r="736" spans="9:9 16384:16384" x14ac:dyDescent="0.35">
      <c r="I736"/>
    </row>
    <row r="737" spans="9:9 16376:16376" x14ac:dyDescent="0.35">
      <c r="I737"/>
    </row>
    <row r="738" spans="9:9 16376:16376" x14ac:dyDescent="0.35">
      <c r="I738"/>
      <c r="XEV738">
        <f>SUM(I738:XEU738)</f>
        <v>0</v>
      </c>
    </row>
    <row r="739" spans="9:9 16376:16376" x14ac:dyDescent="0.35">
      <c r="I739"/>
    </row>
    <row r="740" spans="9:9 16376:16376" x14ac:dyDescent="0.35">
      <c r="I740"/>
    </row>
    <row r="741" spans="9:9 16376:16376" x14ac:dyDescent="0.35">
      <c r="I741"/>
    </row>
    <row r="742" spans="9:9 16376:16376" x14ac:dyDescent="0.35">
      <c r="I742"/>
      <c r="XEV742">
        <f>SUM(I742:XEU742)</f>
        <v>0</v>
      </c>
    </row>
    <row r="743" spans="9:9 16376:16376" x14ac:dyDescent="0.35">
      <c r="I743"/>
      <c r="XEV743">
        <f>SUM(I743:XEU743)</f>
        <v>0</v>
      </c>
    </row>
    <row r="744" spans="9:9 16376:16376" x14ac:dyDescent="0.35">
      <c r="I744"/>
    </row>
    <row r="745" spans="9:9 16376:16376" x14ac:dyDescent="0.35">
      <c r="I745"/>
    </row>
    <row r="746" spans="9:9 16376:16376" x14ac:dyDescent="0.35">
      <c r="I746"/>
    </row>
    <row r="753" spans="16384:16384" x14ac:dyDescent="0.35">
      <c r="XFD753">
        <f>SUM(I753:XFC753)</f>
        <v>0</v>
      </c>
    </row>
    <row r="754" spans="16384:16384" x14ac:dyDescent="0.35">
      <c r="XFD754">
        <f>SUM(I754:XFC754)</f>
        <v>0</v>
      </c>
    </row>
    <row r="766" spans="16384:16384" x14ac:dyDescent="0.35">
      <c r="XFD766">
        <f>SUM(I766:XFC766)</f>
        <v>0</v>
      </c>
    </row>
    <row r="767" spans="16384:16384" x14ac:dyDescent="0.35">
      <c r="XFD767">
        <f>SUM(I767:XFC767)</f>
        <v>0</v>
      </c>
    </row>
    <row r="770" spans="9:9 16376:16376" x14ac:dyDescent="0.35">
      <c r="I770"/>
    </row>
    <row r="771" spans="9:9 16376:16376" x14ac:dyDescent="0.35">
      <c r="I771"/>
    </row>
    <row r="772" spans="9:9 16376:16376" x14ac:dyDescent="0.35">
      <c r="I772"/>
      <c r="XEV772">
        <f>SUM(I772:XEU772)</f>
        <v>0</v>
      </c>
    </row>
    <row r="773" spans="9:9 16376:16376" x14ac:dyDescent="0.35">
      <c r="I773"/>
    </row>
    <row r="774" spans="9:9 16376:16376" x14ac:dyDescent="0.35">
      <c r="I774"/>
    </row>
    <row r="775" spans="9:9 16376:16376" x14ac:dyDescent="0.35">
      <c r="I775"/>
    </row>
    <row r="776" spans="9:9 16376:16376" x14ac:dyDescent="0.35">
      <c r="I776"/>
    </row>
    <row r="777" spans="9:9 16376:16376" x14ac:dyDescent="0.35">
      <c r="I777"/>
    </row>
    <row r="778" spans="9:9 16376:16376" x14ac:dyDescent="0.35">
      <c r="I778"/>
    </row>
    <row r="779" spans="9:9 16376:16376" x14ac:dyDescent="0.35">
      <c r="I779"/>
    </row>
    <row r="780" spans="9:9 16376:16376" x14ac:dyDescent="0.35">
      <c r="I780"/>
    </row>
    <row r="922" spans="12:12" x14ac:dyDescent="0.35">
      <c r="L922" s="24"/>
    </row>
    <row r="938" ht="15" customHeight="1" x14ac:dyDescent="0.35"/>
    <row r="939" ht="15" customHeight="1" x14ac:dyDescent="0.35"/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spans="9:9" ht="15" customHeight="1" x14ac:dyDescent="0.35">
      <c r="I945"/>
    </row>
    <row r="946" spans="9:9" ht="15" customHeight="1" x14ac:dyDescent="0.35">
      <c r="I946"/>
    </row>
    <row r="947" spans="9:9" ht="15" customHeight="1" x14ac:dyDescent="0.35">
      <c r="I947"/>
    </row>
    <row r="948" spans="9:9" ht="15" customHeight="1" x14ac:dyDescent="0.35">
      <c r="I948"/>
    </row>
    <row r="949" spans="9:9" ht="15" customHeight="1" x14ac:dyDescent="0.35">
      <c r="I949"/>
    </row>
    <row r="950" spans="9:9" ht="15" customHeight="1" x14ac:dyDescent="0.35">
      <c r="I950"/>
    </row>
    <row r="951" spans="9:9" ht="15" customHeight="1" x14ac:dyDescent="0.35">
      <c r="I951"/>
    </row>
    <row r="952" spans="9:9" ht="15" customHeight="1" x14ac:dyDescent="0.35">
      <c r="I952"/>
    </row>
    <row r="953" spans="9:9" ht="15" customHeight="1" x14ac:dyDescent="0.35">
      <c r="I953"/>
    </row>
    <row r="954" spans="9:9" ht="15" customHeight="1" x14ac:dyDescent="0.35">
      <c r="I954"/>
    </row>
    <row r="955" spans="9:9" ht="15" customHeight="1" x14ac:dyDescent="0.35">
      <c r="I955"/>
    </row>
    <row r="956" spans="9:9" ht="15" customHeight="1" x14ac:dyDescent="0.35">
      <c r="I956"/>
    </row>
    <row r="957" spans="9:9" ht="15" customHeight="1" x14ac:dyDescent="0.35">
      <c r="I957"/>
    </row>
    <row r="958" spans="9:9" ht="15" customHeight="1" x14ac:dyDescent="0.35">
      <c r="I958"/>
    </row>
    <row r="959" spans="9:9" ht="15" customHeight="1" x14ac:dyDescent="0.35">
      <c r="I959"/>
    </row>
    <row r="960" spans="9:9" ht="15" customHeight="1" x14ac:dyDescent="0.35">
      <c r="I960"/>
    </row>
    <row r="961" spans="9:9" ht="15" customHeight="1" x14ac:dyDescent="0.35">
      <c r="I961"/>
    </row>
    <row r="962" spans="9:9" ht="15" customHeight="1" x14ac:dyDescent="0.35">
      <c r="I962"/>
    </row>
    <row r="963" spans="9:9" ht="15" customHeight="1" x14ac:dyDescent="0.35"/>
    <row r="964" spans="9:9" ht="15" customHeight="1" x14ac:dyDescent="0.35"/>
    <row r="965" spans="9:9" ht="15" customHeight="1" x14ac:dyDescent="0.35"/>
    <row r="966" spans="9:9" ht="15" customHeight="1" x14ac:dyDescent="0.35"/>
    <row r="967" spans="9:9" ht="15" customHeight="1" x14ac:dyDescent="0.35">
      <c r="I967"/>
    </row>
    <row r="968" spans="9:9" ht="15" customHeight="1" x14ac:dyDescent="0.35">
      <c r="I968"/>
    </row>
    <row r="969" spans="9:9" ht="15" customHeight="1" x14ac:dyDescent="0.35">
      <c r="I969"/>
    </row>
    <row r="970" spans="9:9" ht="15" customHeight="1" x14ac:dyDescent="0.35">
      <c r="I970"/>
    </row>
    <row r="971" spans="9:9" ht="15" customHeight="1" x14ac:dyDescent="0.35">
      <c r="I971"/>
    </row>
    <row r="972" spans="9:9" ht="15" customHeight="1" x14ac:dyDescent="0.35">
      <c r="I972"/>
    </row>
    <row r="973" spans="9:9" ht="15" customHeight="1" x14ac:dyDescent="0.35">
      <c r="I973"/>
    </row>
    <row r="974" spans="9:9" ht="15" customHeight="1" x14ac:dyDescent="0.35">
      <c r="I974"/>
    </row>
    <row r="975" spans="9:9" ht="15" customHeight="1" x14ac:dyDescent="0.35">
      <c r="I975"/>
    </row>
    <row r="976" spans="9:9" ht="15" customHeight="1" x14ac:dyDescent="0.35">
      <c r="I976"/>
    </row>
    <row r="977" spans="9:9" ht="15" customHeight="1" x14ac:dyDescent="0.35">
      <c r="I977"/>
    </row>
    <row r="978" spans="9:9" ht="15" customHeight="1" x14ac:dyDescent="0.35">
      <c r="I978"/>
    </row>
    <row r="979" spans="9:9" ht="15" customHeight="1" x14ac:dyDescent="0.35">
      <c r="I979"/>
    </row>
    <row r="980" spans="9:9" ht="15" customHeight="1" x14ac:dyDescent="0.35">
      <c r="I980"/>
    </row>
    <row r="981" spans="9:9" ht="15" customHeight="1" x14ac:dyDescent="0.35">
      <c r="I981"/>
    </row>
    <row r="982" spans="9:9" ht="15" customHeight="1" x14ac:dyDescent="0.35">
      <c r="I982"/>
    </row>
    <row r="983" spans="9:9" ht="15" customHeight="1" x14ac:dyDescent="0.35">
      <c r="I983"/>
    </row>
    <row r="984" spans="9:9" ht="15" customHeight="1" x14ac:dyDescent="0.35">
      <c r="I984"/>
    </row>
    <row r="985" spans="9:9" ht="15" customHeight="1" x14ac:dyDescent="0.35">
      <c r="I985"/>
    </row>
    <row r="986" spans="9:9" ht="15" customHeight="1" x14ac:dyDescent="0.35">
      <c r="I986"/>
    </row>
    <row r="987" spans="9:9" ht="15" customHeight="1" x14ac:dyDescent="0.35">
      <c r="I987"/>
    </row>
    <row r="988" spans="9:9" ht="15" customHeight="1" x14ac:dyDescent="0.35">
      <c r="I988"/>
    </row>
    <row r="989" spans="9:9" ht="15" customHeight="1" x14ac:dyDescent="0.35">
      <c r="I989"/>
    </row>
    <row r="990" spans="9:9" ht="15" customHeight="1" x14ac:dyDescent="0.35">
      <c r="I990"/>
    </row>
    <row r="991" spans="9:9" ht="15" customHeight="1" x14ac:dyDescent="0.35">
      <c r="I991"/>
    </row>
    <row r="992" spans="9:9" ht="15" customHeight="1" x14ac:dyDescent="0.35">
      <c r="I992"/>
    </row>
    <row r="993" spans="9:9" ht="15" customHeight="1" x14ac:dyDescent="0.35">
      <c r="I993"/>
    </row>
    <row r="994" spans="9:9" ht="15" customHeight="1" x14ac:dyDescent="0.35">
      <c r="I994"/>
    </row>
    <row r="995" spans="9:9" ht="15" customHeight="1" x14ac:dyDescent="0.35">
      <c r="I995"/>
    </row>
    <row r="996" spans="9:9" ht="15" customHeight="1" x14ac:dyDescent="0.35">
      <c r="I996"/>
    </row>
    <row r="997" spans="9:9" ht="15" customHeight="1" x14ac:dyDescent="0.35">
      <c r="I997"/>
    </row>
    <row r="998" spans="9:9" ht="15" customHeight="1" x14ac:dyDescent="0.35">
      <c r="I998"/>
    </row>
    <row r="999" spans="9:9" ht="15" customHeight="1" x14ac:dyDescent="0.35">
      <c r="I999"/>
    </row>
    <row r="1000" spans="9:9" ht="15" customHeight="1" x14ac:dyDescent="0.35">
      <c r="I1000"/>
    </row>
    <row r="1001" spans="9:9" ht="15" customHeight="1" x14ac:dyDescent="0.35">
      <c r="I1001"/>
    </row>
    <row r="1002" spans="9:9" ht="15" customHeight="1" x14ac:dyDescent="0.35">
      <c r="I1002"/>
    </row>
    <row r="1003" spans="9:9" ht="15" customHeight="1" x14ac:dyDescent="0.35">
      <c r="I1003"/>
    </row>
    <row r="1004" spans="9:9" ht="15" customHeight="1" x14ac:dyDescent="0.35">
      <c r="I1004"/>
    </row>
    <row r="1005" spans="9:9" ht="15" customHeight="1" x14ac:dyDescent="0.35">
      <c r="I1005"/>
    </row>
    <row r="1006" spans="9:9" ht="15" customHeight="1" x14ac:dyDescent="0.35">
      <c r="I1006"/>
    </row>
    <row r="1007" spans="9:9" ht="15" customHeight="1" x14ac:dyDescent="0.35">
      <c r="I1007"/>
    </row>
    <row r="1008" spans="9:9" ht="15" customHeight="1" x14ac:dyDescent="0.35">
      <c r="I1008"/>
    </row>
    <row r="1009" spans="9:9" ht="15" customHeight="1" x14ac:dyDescent="0.35">
      <c r="I1009"/>
    </row>
    <row r="1010" spans="9:9" ht="15" customHeight="1" x14ac:dyDescent="0.35">
      <c r="I1010"/>
    </row>
    <row r="1011" spans="9:9" ht="15" customHeight="1" x14ac:dyDescent="0.35">
      <c r="I1011"/>
    </row>
    <row r="1012" spans="9:9" ht="15" customHeight="1" x14ac:dyDescent="0.35">
      <c r="I1012"/>
    </row>
    <row r="1013" spans="9:9" ht="15" customHeight="1" x14ac:dyDescent="0.35">
      <c r="I1013"/>
    </row>
    <row r="1014" spans="9:9" ht="15" customHeight="1" x14ac:dyDescent="0.35">
      <c r="I1014"/>
    </row>
    <row r="1015" spans="9:9" ht="15" customHeight="1" x14ac:dyDescent="0.35">
      <c r="I1015"/>
    </row>
    <row r="1016" spans="9:9" ht="15" customHeight="1" x14ac:dyDescent="0.35">
      <c r="I1016"/>
    </row>
    <row r="1017" spans="9:9" ht="15" customHeight="1" x14ac:dyDescent="0.35">
      <c r="I1017"/>
    </row>
    <row r="1018" spans="9:9" ht="15" customHeight="1" x14ac:dyDescent="0.35">
      <c r="I1018"/>
    </row>
    <row r="1019" spans="9:9" ht="15" customHeight="1" x14ac:dyDescent="0.35">
      <c r="I1019"/>
    </row>
    <row r="1020" spans="9:9" ht="15" customHeight="1" x14ac:dyDescent="0.35">
      <c r="I1020"/>
    </row>
    <row r="1021" spans="9:9" ht="15" customHeight="1" x14ac:dyDescent="0.35">
      <c r="I1021"/>
    </row>
    <row r="1022" spans="9:9" ht="15" customHeight="1" x14ac:dyDescent="0.35">
      <c r="I1022"/>
    </row>
    <row r="1023" spans="9:9" ht="15" customHeight="1" x14ac:dyDescent="0.35">
      <c r="I1023"/>
    </row>
    <row r="1024" spans="9:9" ht="15" customHeight="1" x14ac:dyDescent="0.35">
      <c r="I1024"/>
    </row>
    <row r="1025" spans="9:9" ht="15" customHeight="1" x14ac:dyDescent="0.35">
      <c r="I1025"/>
    </row>
    <row r="1026" spans="9:9" ht="15" customHeight="1" x14ac:dyDescent="0.35">
      <c r="I1026"/>
    </row>
    <row r="1027" spans="9:9" ht="15" customHeight="1" x14ac:dyDescent="0.35">
      <c r="I1027"/>
    </row>
    <row r="1028" spans="9:9" ht="15" customHeight="1" x14ac:dyDescent="0.35">
      <c r="I1028"/>
    </row>
    <row r="1029" spans="9:9" ht="15" customHeight="1" x14ac:dyDescent="0.35">
      <c r="I1029"/>
    </row>
    <row r="1030" spans="9:9" ht="15" customHeight="1" x14ac:dyDescent="0.35">
      <c r="I1030"/>
    </row>
    <row r="1031" spans="9:9" ht="15" customHeight="1" x14ac:dyDescent="0.35">
      <c r="I1031"/>
    </row>
    <row r="1032" spans="9:9" ht="15" customHeight="1" x14ac:dyDescent="0.35">
      <c r="I1032"/>
    </row>
    <row r="1033" spans="9:9" ht="15" customHeight="1" x14ac:dyDescent="0.35">
      <c r="I1033"/>
    </row>
    <row r="1034" spans="9:9" ht="15" customHeight="1" x14ac:dyDescent="0.35">
      <c r="I1034"/>
    </row>
    <row r="1035" spans="9:9" ht="15" customHeight="1" x14ac:dyDescent="0.35">
      <c r="I1035"/>
    </row>
    <row r="1036" spans="9:9" ht="15" customHeight="1" x14ac:dyDescent="0.35">
      <c r="I1036"/>
    </row>
    <row r="1037" spans="9:9" ht="15" customHeight="1" x14ac:dyDescent="0.35">
      <c r="I1037"/>
    </row>
    <row r="1038" spans="9:9" ht="15" customHeight="1" x14ac:dyDescent="0.35">
      <c r="I1038"/>
    </row>
    <row r="1039" spans="9:9" ht="15" customHeight="1" x14ac:dyDescent="0.35">
      <c r="I1039"/>
    </row>
    <row r="1040" spans="9:9" ht="15" customHeight="1" x14ac:dyDescent="0.35">
      <c r="I1040"/>
    </row>
    <row r="1041" spans="9:9" ht="15" customHeight="1" x14ac:dyDescent="0.35">
      <c r="I1041"/>
    </row>
    <row r="1042" spans="9:9" ht="15" customHeight="1" x14ac:dyDescent="0.35">
      <c r="I1042"/>
    </row>
    <row r="1043" spans="9:9" ht="15" customHeight="1" x14ac:dyDescent="0.35">
      <c r="I1043"/>
    </row>
    <row r="1044" spans="9:9" ht="15" customHeight="1" x14ac:dyDescent="0.35">
      <c r="I1044"/>
    </row>
    <row r="1045" spans="9:9" ht="15" customHeight="1" x14ac:dyDescent="0.35">
      <c r="I1045"/>
    </row>
    <row r="1046" spans="9:9" ht="15" customHeight="1" x14ac:dyDescent="0.35">
      <c r="I1046"/>
    </row>
    <row r="1047" spans="9:9" ht="15" customHeight="1" x14ac:dyDescent="0.35">
      <c r="I1047"/>
    </row>
    <row r="1048" spans="9:9" ht="15" customHeight="1" x14ac:dyDescent="0.35">
      <c r="I1048"/>
    </row>
    <row r="1049" spans="9:9" ht="15" customHeight="1" x14ac:dyDescent="0.35"/>
    <row r="1050" spans="9:9" ht="15" customHeight="1" x14ac:dyDescent="0.35"/>
    <row r="1051" spans="9:9" ht="15" customHeight="1" x14ac:dyDescent="0.35"/>
    <row r="1052" spans="9:9" ht="15" customHeight="1" x14ac:dyDescent="0.35"/>
    <row r="1053" spans="9:9" ht="15" customHeight="1" x14ac:dyDescent="0.35"/>
    <row r="1054" spans="9:9" ht="15" customHeight="1" x14ac:dyDescent="0.35"/>
    <row r="1055" spans="9:9" ht="15" customHeight="1" x14ac:dyDescent="0.35"/>
    <row r="1056" spans="9:9" ht="15" customHeight="1" x14ac:dyDescent="0.35"/>
    <row r="1057" spans="9:9" ht="15.75" customHeight="1" x14ac:dyDescent="0.35"/>
    <row r="1058" spans="9:9" ht="16.5" customHeight="1" x14ac:dyDescent="0.35"/>
    <row r="1059" spans="9:9" ht="15.75" customHeight="1" x14ac:dyDescent="0.35"/>
    <row r="1060" spans="9:9" ht="17.25" customHeight="1" x14ac:dyDescent="0.35"/>
    <row r="1062" spans="9:9" x14ac:dyDescent="0.35">
      <c r="I1062"/>
    </row>
    <row r="1063" spans="9:9" x14ac:dyDescent="0.35">
      <c r="I1063"/>
    </row>
    <row r="1064" spans="9:9" x14ac:dyDescent="0.35">
      <c r="I1064"/>
    </row>
    <row r="1065" spans="9:9" x14ac:dyDescent="0.35">
      <c r="I1065"/>
    </row>
    <row r="1066" spans="9:9" x14ac:dyDescent="0.35">
      <c r="I1066"/>
    </row>
    <row r="1067" spans="9:9" x14ac:dyDescent="0.35">
      <c r="I1067"/>
    </row>
    <row r="1068" spans="9:9" x14ac:dyDescent="0.35">
      <c r="I1068"/>
    </row>
    <row r="1069" spans="9:9" x14ac:dyDescent="0.35">
      <c r="I1069"/>
    </row>
    <row r="1070" spans="9:9" x14ac:dyDescent="0.35">
      <c r="I1070"/>
    </row>
    <row r="1071" spans="9:9" x14ac:dyDescent="0.35">
      <c r="I1071"/>
    </row>
    <row r="1072" spans="9:9" x14ac:dyDescent="0.35">
      <c r="I1072"/>
    </row>
    <row r="1073" spans="9:9" x14ac:dyDescent="0.35">
      <c r="I1073"/>
    </row>
    <row r="1074" spans="9:9" x14ac:dyDescent="0.35">
      <c r="I1074"/>
    </row>
    <row r="1075" spans="9:9" x14ac:dyDescent="0.35">
      <c r="I1075"/>
    </row>
    <row r="1076" spans="9:9" x14ac:dyDescent="0.35">
      <c r="I1076"/>
    </row>
    <row r="1077" spans="9:9" x14ac:dyDescent="0.35">
      <c r="I1077"/>
    </row>
    <row r="1078" spans="9:9" x14ac:dyDescent="0.35">
      <c r="I1078"/>
    </row>
  </sheetData>
  <sortState ref="A49:XFD82">
    <sortCondition ref="A49"/>
  </sortState>
  <mergeCells count="2">
    <mergeCell ref="A7:B7"/>
    <mergeCell ref="A15:B15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2020-06-01T13:27:28Z</cp:lastPrinted>
  <dcterms:created xsi:type="dcterms:W3CDTF">2003-02-04T19:04:15Z</dcterms:created>
  <dcterms:modified xsi:type="dcterms:W3CDTF">2020-12-01T14:54:34Z</dcterms:modified>
</cp:coreProperties>
</file>