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1 Building Reports - Monthly\"/>
    </mc:Choice>
  </mc:AlternateContent>
  <bookViews>
    <workbookView xWindow="2025" yWindow="1290" windowWidth="15045" windowHeight="10125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MISC!$A$25:$G$28</definedName>
    <definedName name="_xlnm.Print_Area" localSheetId="3">Commercial!$A$1:$I$27</definedName>
  </definedNames>
  <calcPr calcId="162913"/>
</workbook>
</file>

<file path=xl/calcChain.xml><?xml version="1.0" encoding="utf-8"?>
<calcChain xmlns="http://schemas.openxmlformats.org/spreadsheetml/2006/main">
  <c r="C32" i="6" l="1"/>
  <c r="C24" i="6"/>
  <c r="C23" i="6"/>
  <c r="XFD24" i="5" l="1"/>
  <c r="XFD22" i="5"/>
  <c r="D30" i="6" l="1"/>
  <c r="D29" i="6"/>
  <c r="D28" i="6"/>
  <c r="D26" i="6"/>
  <c r="D25" i="6"/>
  <c r="D24" i="6"/>
  <c r="D23" i="6"/>
  <c r="D21" i="6"/>
  <c r="D20" i="6"/>
  <c r="B31" i="6"/>
  <c r="B30" i="6"/>
  <c r="B29" i="6"/>
  <c r="B28" i="6"/>
  <c r="B27" i="6"/>
  <c r="B26" i="6"/>
  <c r="B25" i="6"/>
  <c r="B24" i="6"/>
  <c r="B23" i="6"/>
  <c r="B21" i="6"/>
  <c r="B20" i="6"/>
  <c r="C22" i="6" l="1"/>
  <c r="XFD11" i="5" l="1"/>
  <c r="D31" i="6" l="1"/>
  <c r="D27" i="6"/>
  <c r="G16" i="6" l="1"/>
  <c r="H16" i="6"/>
  <c r="I16" i="6"/>
  <c r="G32" i="6"/>
  <c r="H32" i="6"/>
  <c r="I32" i="6"/>
  <c r="J5" i="3" l="1"/>
  <c r="H5" i="3"/>
  <c r="I5" i="3"/>
  <c r="XFD21" i="5"/>
  <c r="XFD20" i="5"/>
  <c r="XFD16" i="5" l="1"/>
  <c r="XFD19" i="5"/>
  <c r="XFD15" i="5" l="1"/>
  <c r="XFD12" i="5" l="1"/>
  <c r="XFD18" i="5"/>
  <c r="D22" i="6" l="1"/>
  <c r="B22" i="6"/>
  <c r="F27" i="2" l="1"/>
  <c r="G27" i="2"/>
  <c r="H27" i="2"/>
  <c r="I27" i="2"/>
  <c r="XFD17" i="5" l="1"/>
  <c r="XFD13" i="5" l="1"/>
  <c r="L216" i="1" l="1"/>
  <c r="K216" i="1"/>
  <c r="J216" i="1"/>
  <c r="I216" i="1"/>
  <c r="L99" i="1" l="1"/>
  <c r="K99" i="1"/>
  <c r="J99" i="1"/>
  <c r="D16" i="6" l="1"/>
  <c r="F30" i="5"/>
  <c r="C16" i="6" l="1"/>
  <c r="B32" i="6" l="1"/>
  <c r="F7" i="5" l="1"/>
  <c r="H7" i="5" l="1"/>
  <c r="I99" i="1" l="1"/>
  <c r="L115" i="1" l="1"/>
  <c r="K115" i="1"/>
  <c r="J115" i="1"/>
  <c r="I115" i="1"/>
  <c r="I110" i="1" l="1"/>
  <c r="J110" i="1"/>
  <c r="K110" i="1"/>
  <c r="L110" i="1"/>
  <c r="L104" i="1" l="1"/>
  <c r="K104" i="1" l="1"/>
  <c r="J104" i="1"/>
  <c r="I104" i="1"/>
  <c r="L120" i="1" l="1"/>
  <c r="K120" i="1"/>
  <c r="J120" i="1"/>
  <c r="I120" i="1"/>
  <c r="J105" i="1" l="1"/>
  <c r="I105" i="1" l="1"/>
  <c r="K105" i="1"/>
  <c r="F25" i="5" l="1"/>
  <c r="F10" i="2" l="1"/>
  <c r="G10" i="2"/>
  <c r="H10" i="2"/>
  <c r="I10" i="2"/>
  <c r="F91" i="5" l="1"/>
  <c r="XEV774" i="5" l="1"/>
  <c r="XFD758" i="5"/>
  <c r="XFD803" i="5"/>
  <c r="XFD789" i="5"/>
  <c r="XFD790" i="5" l="1"/>
  <c r="XFD757" i="5"/>
  <c r="XEV778" i="5"/>
  <c r="XEV779" i="5"/>
  <c r="XFD802" i="5"/>
  <c r="XEV808" i="5"/>
  <c r="D32" i="6" l="1"/>
  <c r="L105" i="1" l="1"/>
  <c r="B16" i="6"/>
</calcChain>
</file>

<file path=xl/sharedStrings.xml><?xml version="1.0" encoding="utf-8"?>
<sst xmlns="http://schemas.openxmlformats.org/spreadsheetml/2006/main" count="1401" uniqueCount="882">
  <si>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</si>
  <si>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</si>
  <si>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</si>
  <si>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</si>
  <si>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</si>
  <si>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</si>
  <si>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</si>
  <si>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</si>
  <si>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</si>
  <si>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</si>
  <si>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</si>
  <si>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</si>
  <si>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</si>
  <si>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</si>
  <si>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</si>
  <si>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</si>
  <si>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</si>
  <si>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</si>
  <si>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</si>
  <si>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</si>
  <si>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</si>
  <si>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</si>
  <si>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</si>
  <si>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</si>
  <si>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</si>
  <si>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</si>
  <si>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</si>
  <si>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</si>
  <si>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</si>
  <si>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</si>
  <si>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</si>
  <si>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</si>
  <si>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</si>
  <si>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</si>
  <si>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</si>
  <si>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</si>
  <si>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</si>
  <si>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</si>
  <si>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</si>
  <si>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</si>
  <si>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</si>
  <si>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</si>
  <si>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</si>
  <si>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</si>
  <si>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</si>
  <si>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</si>
  <si>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</si>
  <si>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</si>
  <si>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</si>
  <si>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</si>
  <si>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</si>
  <si>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</si>
  <si>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Roofs</t>
  </si>
  <si>
    <t>Multi-Family Units</t>
  </si>
  <si>
    <t>`</t>
  </si>
  <si>
    <t>NOVEMBER 2021</t>
  </si>
  <si>
    <t>NOVEMBER 2020</t>
  </si>
  <si>
    <t>JANUARY - NOVEMBER 2020</t>
  </si>
  <si>
    <t>JANUARY - NOVEMBER 2021</t>
  </si>
  <si>
    <t>21-4578</t>
  </si>
  <si>
    <t>3024 Brady Ct</t>
  </si>
  <si>
    <t>Rudder Pointe</t>
  </si>
  <si>
    <t>Ranger Homebuilders</t>
  </si>
  <si>
    <t>21-4584</t>
  </si>
  <si>
    <t>3128 Tarleton Ct</t>
  </si>
  <si>
    <t>21-4634</t>
  </si>
  <si>
    <t>2016 Theresa Dr</t>
  </si>
  <si>
    <t>Edgewater</t>
  </si>
  <si>
    <t>Stylecraft Builders</t>
  </si>
  <si>
    <t>21-4635</t>
  </si>
  <si>
    <t>2029 Kathryn Dr</t>
  </si>
  <si>
    <t>21-3715</t>
  </si>
  <si>
    <t>241 Peach St</t>
  </si>
  <si>
    <t>Ettle &amp; Higgs</t>
  </si>
  <si>
    <t>Majestic Homes</t>
  </si>
  <si>
    <t>21-4431</t>
  </si>
  <si>
    <t>4111 Corvallis Ct</t>
  </si>
  <si>
    <t>Oakmont</t>
  </si>
  <si>
    <t>Blackstone Homes</t>
  </si>
  <si>
    <t>21-4428</t>
  </si>
  <si>
    <t>2904 Boxelder Dr</t>
  </si>
  <si>
    <t>Traditions</t>
  </si>
  <si>
    <t>Southern Creek Homes LLC</t>
  </si>
  <si>
    <t>21-4517</t>
  </si>
  <si>
    <t>2600 Finfeather Rd #A</t>
  </si>
  <si>
    <t>GOCC</t>
  </si>
  <si>
    <t>Cell tower antennas</t>
  </si>
  <si>
    <t>Crown Castle</t>
  </si>
  <si>
    <t>21-4527</t>
  </si>
  <si>
    <t>3505 Colson Rd #C</t>
  </si>
  <si>
    <t>Coulter Sub McGee</t>
  </si>
  <si>
    <t>Carrabba Brothers Ltd</t>
  </si>
  <si>
    <t>Fire damage repair</t>
  </si>
  <si>
    <t>21-4583</t>
  </si>
  <si>
    <t>1507 Congo St</t>
  </si>
  <si>
    <t>Stephen F Austin</t>
  </si>
  <si>
    <t>Faviola Ortega</t>
  </si>
  <si>
    <t>21-4669</t>
  </si>
  <si>
    <t>1709 Patton Ave</t>
  </si>
  <si>
    <t>Darwin-Kennard</t>
  </si>
  <si>
    <t>Francisco Morales</t>
  </si>
  <si>
    <t>21-4690</t>
  </si>
  <si>
    <t>2314 Sandy Ln</t>
  </si>
  <si>
    <t>United Roofing &amp; Sheetmetal</t>
  </si>
  <si>
    <t>21-4691</t>
  </si>
  <si>
    <t>2312 Sandy Ln</t>
  </si>
  <si>
    <t>Oak Glade</t>
  </si>
  <si>
    <t>21-4722</t>
  </si>
  <si>
    <t>902 Briar Bend Ct</t>
  </si>
  <si>
    <t>Culpepper Manor</t>
  </si>
  <si>
    <t>Stan Cloud</t>
  </si>
  <si>
    <t>21-4725</t>
  </si>
  <si>
    <t>1626 Saunders St</t>
  </si>
  <si>
    <t>21-4381</t>
  </si>
  <si>
    <t>4705 Los Pines Way</t>
  </si>
  <si>
    <t>Southern Solar</t>
  </si>
  <si>
    <t>21-4734</t>
  </si>
  <si>
    <t>2015 Markley Dr</t>
  </si>
  <si>
    <t>Serenity Roofing &amp; Const</t>
  </si>
  <si>
    <t>21-4746</t>
  </si>
  <si>
    <t>400 N Sims Ave</t>
  </si>
  <si>
    <t xml:space="preserve">Owner </t>
  </si>
  <si>
    <t>21-4026</t>
  </si>
  <si>
    <t>903 W 21st St</t>
  </si>
  <si>
    <t>Bryan Original Townsite</t>
  </si>
  <si>
    <t>Marshall Wortham</t>
  </si>
  <si>
    <t>21-4733</t>
  </si>
  <si>
    <t>1105 S Texas Ave</t>
  </si>
  <si>
    <t>Winter</t>
  </si>
  <si>
    <t>Nans Flower Flags</t>
  </si>
  <si>
    <t>Sail Signs (2)</t>
  </si>
  <si>
    <t>21-4723</t>
  </si>
  <si>
    <t>2803 Sprucewood St</t>
  </si>
  <si>
    <t>Cedar Ridge</t>
  </si>
  <si>
    <t>Lone Star Roof Systems</t>
  </si>
  <si>
    <t>21-1102</t>
  </si>
  <si>
    <t>3569 Leesburg Path</t>
  </si>
  <si>
    <t>Prince Irrigation</t>
  </si>
  <si>
    <t>21-1577</t>
  </si>
  <si>
    <t>977 Marquis Dr</t>
  </si>
  <si>
    <t>Texsun Design &amp; Irrigation</t>
  </si>
  <si>
    <t>21-1582</t>
  </si>
  <si>
    <t>981 Marquis Dr</t>
  </si>
  <si>
    <t>21-1080</t>
  </si>
  <si>
    <t>5222 Montague Loop</t>
  </si>
  <si>
    <t>Tex-Rain Outdoor Solutions</t>
  </si>
  <si>
    <t>21-1243</t>
  </si>
  <si>
    <t>5221 Montague Loop</t>
  </si>
  <si>
    <t>21-1236</t>
  </si>
  <si>
    <t>5229 Montague Loop</t>
  </si>
  <si>
    <t>21-2367</t>
  </si>
  <si>
    <t>4211 Peregrine Way</t>
  </si>
  <si>
    <t>Brazos Valley Greenscapes</t>
  </si>
  <si>
    <t>21-1612</t>
  </si>
  <si>
    <t>3019 Wolfpack Loop</t>
  </si>
  <si>
    <t>21-1919</t>
  </si>
  <si>
    <t>3001 Wolfpack Loop</t>
  </si>
  <si>
    <t>21-1207</t>
  </si>
  <si>
    <t>5254 Montague Loop</t>
  </si>
  <si>
    <t>21-4580</t>
  </si>
  <si>
    <t>2016 Bienski Pkwy</t>
  </si>
  <si>
    <t>Dominion Oaks</t>
  </si>
  <si>
    <t>Ricky Archer</t>
  </si>
  <si>
    <t>21-4659</t>
  </si>
  <si>
    <t>4717 Concordia Dr</t>
  </si>
  <si>
    <t>Miramont</t>
  </si>
  <si>
    <t>Borski Homes Inc</t>
  </si>
  <si>
    <t>21-4653</t>
  </si>
  <si>
    <t>987 Rice Dr</t>
  </si>
  <si>
    <t>Leonard Crossing</t>
  </si>
  <si>
    <t>Legend Classic Homes Ltd</t>
  </si>
  <si>
    <t>21-4654</t>
  </si>
  <si>
    <t>985 Rice Dr</t>
  </si>
  <si>
    <t>21-4656</t>
  </si>
  <si>
    <t>971 Harper Ln</t>
  </si>
  <si>
    <t>21-4639</t>
  </si>
  <si>
    <t>5777 Cerrillos Dr</t>
  </si>
  <si>
    <t>Alamosa Springs</t>
  </si>
  <si>
    <t>21-4644</t>
  </si>
  <si>
    <t>1410 Promise Ct</t>
  </si>
  <si>
    <t>Hope Crossing</t>
  </si>
  <si>
    <t>21-4642</t>
  </si>
  <si>
    <t>1408 Promise Ct</t>
  </si>
  <si>
    <t>21-4641</t>
  </si>
  <si>
    <t>1407 Promise Ct</t>
  </si>
  <si>
    <t>21-4637</t>
  </si>
  <si>
    <t>5775 Cerrillos Dr</t>
  </si>
  <si>
    <t>21-4615</t>
  </si>
  <si>
    <t>1431 Desire Ln</t>
  </si>
  <si>
    <t>21-4618</t>
  </si>
  <si>
    <t>1429 Desire Ln</t>
  </si>
  <si>
    <t>21-4613</t>
  </si>
  <si>
    <t>1427 Desire Ln</t>
  </si>
  <si>
    <t>21-4612</t>
  </si>
  <si>
    <t>1425 Desire Ln</t>
  </si>
  <si>
    <t>21-4610</t>
  </si>
  <si>
    <t>1421 Desire Ln</t>
  </si>
  <si>
    <t>21-4611</t>
  </si>
  <si>
    <t>1419 Desire Ln</t>
  </si>
  <si>
    <t>21-4609</t>
  </si>
  <si>
    <t>1417 Desire Ln</t>
  </si>
  <si>
    <t>21-4570</t>
  </si>
  <si>
    <t>414 Palasota Dr</t>
  </si>
  <si>
    <t>Lobello</t>
  </si>
  <si>
    <t>Lintz Construction LLC</t>
  </si>
  <si>
    <t>21-4569</t>
  </si>
  <si>
    <t>503 N Logan Ave</t>
  </si>
  <si>
    <t>1,2</t>
  </si>
  <si>
    <t>21-4566</t>
  </si>
  <si>
    <t>505 N Logan Ave</t>
  </si>
  <si>
    <t>21-4567</t>
  </si>
  <si>
    <t>507 N Logan Ave</t>
  </si>
  <si>
    <t>21-4678</t>
  </si>
  <si>
    <t>4206 Old Hearne Rd</t>
  </si>
  <si>
    <t>Moses Baine</t>
  </si>
  <si>
    <t>Urias A Cruz</t>
  </si>
  <si>
    <t>21-4772</t>
  </si>
  <si>
    <t>211 W WJB Pkwy</t>
  </si>
  <si>
    <t>Re-roof</t>
  </si>
  <si>
    <t>Doris Guenter</t>
  </si>
  <si>
    <t>21-4689</t>
  </si>
  <si>
    <t>3904 Windwood Cr</t>
  </si>
  <si>
    <t>Wheeler Ridge</t>
  </si>
  <si>
    <t>On Top Roofing</t>
  </si>
  <si>
    <t>21-4757</t>
  </si>
  <si>
    <t>2707 Colony Village Dr</t>
  </si>
  <si>
    <t>Austins Colony</t>
  </si>
  <si>
    <t>Heritage Construction</t>
  </si>
  <si>
    <t>21-4724</t>
  </si>
  <si>
    <t>2112 E Villa Maria Rd</t>
  </si>
  <si>
    <t>John Austin</t>
  </si>
  <si>
    <t>Randy Loya</t>
  </si>
  <si>
    <t>21-1584</t>
  </si>
  <si>
    <t>979 Marquis Dr</t>
  </si>
  <si>
    <t>21-4758</t>
  </si>
  <si>
    <t>1910 Beck St</t>
  </si>
  <si>
    <t>Texas Landscape Creations</t>
  </si>
  <si>
    <t>21-1998</t>
  </si>
  <si>
    <t>3724 McKenzie St</t>
  </si>
  <si>
    <t>21-1994</t>
  </si>
  <si>
    <t>3722 McKenzie St</t>
  </si>
  <si>
    <t>21-2891</t>
  </si>
  <si>
    <t>4215 Peregrine Way</t>
  </si>
  <si>
    <t>21-4657</t>
  </si>
  <si>
    <t>3062 Embers Lp</t>
  </si>
  <si>
    <t>Sunrise Landscapes</t>
  </si>
  <si>
    <t>21-4677</t>
  </si>
  <si>
    <t>506 N Texas Ave Ste 100</t>
  </si>
  <si>
    <t>GT Sign Company LLC</t>
  </si>
  <si>
    <t>Wall illuminated</t>
  </si>
  <si>
    <t>21-4649</t>
  </si>
  <si>
    <t>3800 Kelli Ln</t>
  </si>
  <si>
    <t>BB Scasta</t>
  </si>
  <si>
    <t>Storm Guardian Generators</t>
  </si>
  <si>
    <t>21-4749</t>
  </si>
  <si>
    <t>2512 Oak Cr</t>
  </si>
  <si>
    <t>Memorial Forest</t>
  </si>
  <si>
    <t>21-4648</t>
  </si>
  <si>
    <t>4415 Nottingham Ln</t>
  </si>
  <si>
    <t>Copperfield</t>
  </si>
  <si>
    <t>Magruder Porter Construction</t>
  </si>
  <si>
    <t>21-4614</t>
  </si>
  <si>
    <t>4737 Concordia Dr</t>
  </si>
  <si>
    <t>Ironstone Homes LLC</t>
  </si>
  <si>
    <t>21-4617</t>
  </si>
  <si>
    <t>21-4616</t>
  </si>
  <si>
    <t>21-4809</t>
  </si>
  <si>
    <t>405 Oak St</t>
  </si>
  <si>
    <t>Mitchell-Lawrence-Cavitt</t>
  </si>
  <si>
    <t>Final Tough Roofing</t>
  </si>
  <si>
    <t>21-4697</t>
  </si>
  <si>
    <t>3029 Brady Ct</t>
  </si>
  <si>
    <t>Reece Homes</t>
  </si>
  <si>
    <t>21-4695</t>
  </si>
  <si>
    <t>2834 Memory Ln</t>
  </si>
  <si>
    <t>Villages @ Traditions</t>
  </si>
  <si>
    <t>1R</t>
  </si>
  <si>
    <t>Bluestone Partners LLC</t>
  </si>
  <si>
    <t>21-4720</t>
  </si>
  <si>
    <t>1400 Promise Ct</t>
  </si>
  <si>
    <t>21-3704</t>
  </si>
  <si>
    <t>3404 Chinquapin Ct</t>
  </si>
  <si>
    <t>9R</t>
  </si>
  <si>
    <t>Pitman Custom Homes</t>
  </si>
  <si>
    <t>21-4804</t>
  </si>
  <si>
    <t>3000 S Texas Ave</t>
  </si>
  <si>
    <t>Restwood</t>
  </si>
  <si>
    <t>A2 Mobile Pet Vaccines</t>
  </si>
  <si>
    <t>Banners (2)</t>
  </si>
  <si>
    <t>21-4743</t>
  </si>
  <si>
    <t>3043 Wolfpack Loop</t>
  </si>
  <si>
    <t>Austin's Colony</t>
  </si>
  <si>
    <t>21-4737</t>
  </si>
  <si>
    <t>10602 Scarlet Peak Ct</t>
  </si>
  <si>
    <t>Yaupon Trail</t>
  </si>
  <si>
    <t>21-4744</t>
  </si>
  <si>
    <t>10610 Natural Pond Rd</t>
  </si>
  <si>
    <t>21-4738</t>
  </si>
  <si>
    <t>10615 Natural Pond Rd</t>
  </si>
  <si>
    <t>21-4728</t>
  </si>
  <si>
    <t>4841 Native Tree Ln</t>
  </si>
  <si>
    <t>21-4729</t>
  </si>
  <si>
    <t>4843 Native Tree Ln</t>
  </si>
  <si>
    <t>21-4603</t>
  </si>
  <si>
    <t>1163 Clear Leaf Dr</t>
  </si>
  <si>
    <t>Shadowood</t>
  </si>
  <si>
    <t>Clear Leaf Event Center</t>
  </si>
  <si>
    <t>Banner</t>
  </si>
  <si>
    <t>21-4732</t>
  </si>
  <si>
    <t>1904 N Earl Rudder Fwy</t>
  </si>
  <si>
    <t>Fast Signs Brazos Valley</t>
  </si>
  <si>
    <t xml:space="preserve">Wall  </t>
  </si>
  <si>
    <t>21-4771</t>
  </si>
  <si>
    <t>400 Stone City Dr</t>
  </si>
  <si>
    <t>Brazos Indl Park</t>
  </si>
  <si>
    <t>Integrated Roofing Systems</t>
  </si>
  <si>
    <t>Richard Neal</t>
  </si>
  <si>
    <t>21-4788</t>
  </si>
  <si>
    <t>3702 S College Ave</t>
  </si>
  <si>
    <t>J E Scott</t>
  </si>
  <si>
    <t>Stonewall Roofing &amp; Const</t>
  </si>
  <si>
    <t>Naydene Holley</t>
  </si>
  <si>
    <t>21-4818</t>
  </si>
  <si>
    <t>3106 W 28th St</t>
  </si>
  <si>
    <t>New Jerusalem Baptist Church</t>
  </si>
  <si>
    <t>21-4762</t>
  </si>
  <si>
    <t>308 W 30th St</t>
  </si>
  <si>
    <t>Target Roofing</t>
  </si>
  <si>
    <t>St Anthony's Catholic Church</t>
  </si>
  <si>
    <t>21-4778</t>
  </si>
  <si>
    <t>2701 Sprucewood St</t>
  </si>
  <si>
    <t>21-4779</t>
  </si>
  <si>
    <t>1104 E 25th St</t>
  </si>
  <si>
    <t>Travis Park</t>
  </si>
  <si>
    <t>21-4699</t>
  </si>
  <si>
    <t>307 W 26th St</t>
  </si>
  <si>
    <t>Lucas Construction</t>
  </si>
  <si>
    <t>21-4789</t>
  </si>
  <si>
    <t>810 E 32nd St</t>
  </si>
  <si>
    <t>M E Cavitt</t>
  </si>
  <si>
    <t>21-4802</t>
  </si>
  <si>
    <t>305 W Brookside Dr</t>
  </si>
  <si>
    <t>Borderbrook</t>
  </si>
  <si>
    <t>Precision Roofing Group</t>
  </si>
  <si>
    <t>21-4814</t>
  </si>
  <si>
    <t>808 Dumas Dr</t>
  </si>
  <si>
    <t>East Park</t>
  </si>
  <si>
    <t>21-4718</t>
  </si>
  <si>
    <t>1111 Travis St</t>
  </si>
  <si>
    <t>Sanders</t>
  </si>
  <si>
    <t>Marc Jones Construction</t>
  </si>
  <si>
    <t>21-4590</t>
  </si>
  <si>
    <t>1013 Braeswood Dr</t>
  </si>
  <si>
    <t>Allen Forest</t>
  </si>
  <si>
    <t>Momentum Solar</t>
  </si>
  <si>
    <t>21-4716</t>
  </si>
  <si>
    <t>2100 Williams Glen Dr</t>
  </si>
  <si>
    <t>Malek Service Co</t>
  </si>
  <si>
    <t>21-4808</t>
  </si>
  <si>
    <t>2022 Markley Dr</t>
  </si>
  <si>
    <t>21-4826</t>
  </si>
  <si>
    <t>1202 Sul Ross Dr</t>
  </si>
  <si>
    <t>Woodson Terrace</t>
  </si>
  <si>
    <t>Trinity Exterior Group</t>
  </si>
  <si>
    <t>21-4828</t>
  </si>
  <si>
    <t>3417 Calmar Ct</t>
  </si>
  <si>
    <t>21-4859</t>
  </si>
  <si>
    <t>1562 Bennett St</t>
  </si>
  <si>
    <t>Cloisters</t>
  </si>
  <si>
    <t>21-4858</t>
  </si>
  <si>
    <t>1560 Bennett St</t>
  </si>
  <si>
    <t>21-4854</t>
  </si>
  <si>
    <t>2207 W Briargate Dr</t>
  </si>
  <si>
    <t>21-4853</t>
  </si>
  <si>
    <t>1112 Sage Ave</t>
  </si>
  <si>
    <t>21-4852</t>
  </si>
  <si>
    <t>3503 Oak Valley Cr</t>
  </si>
  <si>
    <t>21-4115</t>
  </si>
  <si>
    <t>1009 Cole St</t>
  </si>
  <si>
    <t>Cole</t>
  </si>
  <si>
    <t>Chris Carvajal</t>
  </si>
  <si>
    <t>21-4856</t>
  </si>
  <si>
    <t>504 Walnut St</t>
  </si>
  <si>
    <t>Oak Grove Park</t>
  </si>
  <si>
    <t>Manny's Construction</t>
  </si>
  <si>
    <t>21-4897</t>
  </si>
  <si>
    <t>724 Mary Lake Dr</t>
  </si>
  <si>
    <t>Ridgecrest</t>
  </si>
  <si>
    <t>Regrowth</t>
  </si>
  <si>
    <t>21-4899</t>
  </si>
  <si>
    <t>602 Leonard Dr</t>
  </si>
  <si>
    <t>Thomas Heights</t>
  </si>
  <si>
    <t>Angela Del Rio</t>
  </si>
  <si>
    <t>21-4769</t>
  </si>
  <si>
    <t>3726 Sweetbriar Dr</t>
  </si>
  <si>
    <t>Enchanted Meadows</t>
  </si>
  <si>
    <t>Clean Tech</t>
  </si>
  <si>
    <t>21-1046</t>
  </si>
  <si>
    <t>3565 Leesburg Path</t>
  </si>
  <si>
    <t>21-0609</t>
  </si>
  <si>
    <t>10633 Natural Pond Rd</t>
  </si>
  <si>
    <t>Dewitt Construction Serv</t>
  </si>
  <si>
    <t>21-0607</t>
  </si>
  <si>
    <t>10627 Natural Pond Rd</t>
  </si>
  <si>
    <t>21-1723</t>
  </si>
  <si>
    <t>3252 Rose Hill Ln</t>
  </si>
  <si>
    <t>21-2202</t>
  </si>
  <si>
    <t>3003 Wolfpack Loop</t>
  </si>
  <si>
    <t>21-1213</t>
  </si>
  <si>
    <t>5250 Montague Loop</t>
  </si>
  <si>
    <t>21-1216</t>
  </si>
  <si>
    <t>5248 Montague Loop</t>
  </si>
  <si>
    <t>21-1409</t>
  </si>
  <si>
    <t>5771 Paseo Pl</t>
  </si>
  <si>
    <t>21-1121</t>
  </si>
  <si>
    <t>5769 Paseo Pl</t>
  </si>
  <si>
    <t>21-2027</t>
  </si>
  <si>
    <t>4772 Concordia Dr</t>
  </si>
  <si>
    <t>Hart Lawn Care &amp; Irr</t>
  </si>
  <si>
    <t>21-1124</t>
  </si>
  <si>
    <t>4104 Corvallis Ct</t>
  </si>
  <si>
    <t>21-1195</t>
  </si>
  <si>
    <t>5144 Maroon Creek Dr</t>
  </si>
  <si>
    <t>21-0731</t>
  </si>
  <si>
    <t>4201 Angel Landing Ct</t>
  </si>
  <si>
    <t>21-4866</t>
  </si>
  <si>
    <t>410 S Randolph Ave</t>
  </si>
  <si>
    <t>America's Choice Roofing</t>
  </si>
  <si>
    <t>Twin City Mission</t>
  </si>
  <si>
    <t>21-4867</t>
  </si>
  <si>
    <t>424 N Main St</t>
  </si>
  <si>
    <t>21-4900</t>
  </si>
  <si>
    <t>1001 New York St</t>
  </si>
  <si>
    <t>McCullough</t>
  </si>
  <si>
    <t>21-4865</t>
  </si>
  <si>
    <t>802 Bob White St</t>
  </si>
  <si>
    <t>Brook Hollow</t>
  </si>
  <si>
    <t>21-4840</t>
  </si>
  <si>
    <t>2805 Forestwood Dr</t>
  </si>
  <si>
    <t>Villa Forest West</t>
  </si>
  <si>
    <t>21-4839</t>
  </si>
  <si>
    <t>2908 Broadmoor Dr</t>
  </si>
  <si>
    <t>Briarcrest Estates</t>
  </si>
  <si>
    <t>21-4652</t>
  </si>
  <si>
    <t>601 Cache Cv #B</t>
  </si>
  <si>
    <t>Cache Cove</t>
  </si>
  <si>
    <t>21-4907</t>
  </si>
  <si>
    <t>1976 Cartwright St</t>
  </si>
  <si>
    <t>DR Horton</t>
  </si>
  <si>
    <t>21-4805</t>
  </si>
  <si>
    <t>4310 College Main St</t>
  </si>
  <si>
    <t>Hytech Foundation Repair</t>
  </si>
  <si>
    <t>Foundation repair</t>
  </si>
  <si>
    <t>Qiang Fu</t>
  </si>
  <si>
    <t>21-4336</t>
  </si>
  <si>
    <t>3811 Williams Bend</t>
  </si>
  <si>
    <t>Generator Super Center</t>
  </si>
  <si>
    <t>21-4692</t>
  </si>
  <si>
    <t>1402 S Texas Ave</t>
  </si>
  <si>
    <t>Cavitt Highway</t>
  </si>
  <si>
    <t>Alex Painting &amp; Handyman</t>
  </si>
  <si>
    <t>Exterior repair</t>
  </si>
  <si>
    <t>21-3080</t>
  </si>
  <si>
    <t>4789 Underbrush Xing</t>
  </si>
  <si>
    <t>21-4888</t>
  </si>
  <si>
    <t>201 S Texas Ave</t>
  </si>
  <si>
    <t>Bakers Sign &amp; Lighting</t>
  </si>
  <si>
    <t>21-4887</t>
  </si>
  <si>
    <t>21-4886</t>
  </si>
  <si>
    <t>21-4885</t>
  </si>
  <si>
    <t>21-4884</t>
  </si>
  <si>
    <t>21-4882</t>
  </si>
  <si>
    <t>21-4881</t>
  </si>
  <si>
    <t>Freestanding illum</t>
  </si>
  <si>
    <t>21-4782</t>
  </si>
  <si>
    <t>2713 Colony Vista Ct</t>
  </si>
  <si>
    <t>Creekview Custom Builders</t>
  </si>
  <si>
    <t>21-4753</t>
  </si>
  <si>
    <t>3136 Brady Ct</t>
  </si>
  <si>
    <t>21-4767</t>
  </si>
  <si>
    <t>3152 Tarleton Ct</t>
  </si>
  <si>
    <t>21-4768</t>
  </si>
  <si>
    <t>3125 Tarleton Ct</t>
  </si>
  <si>
    <t>21-4668</t>
  </si>
  <si>
    <t>1406 Promise Ct</t>
  </si>
  <si>
    <t>21-4667</t>
  </si>
  <si>
    <t>1405 Promise Ct</t>
  </si>
  <si>
    <t>21-4665</t>
  </si>
  <si>
    <t>1402 Promise Ct</t>
  </si>
  <si>
    <t>21-4666</t>
  </si>
  <si>
    <t>5532 Fox Bluff Dr</t>
  </si>
  <si>
    <t>Foxwood Crossing</t>
  </si>
  <si>
    <t>Century Complete</t>
  </si>
  <si>
    <t>21-4684</t>
  </si>
  <si>
    <t>5776 Cerrillos Dr</t>
  </si>
  <si>
    <t>21-4676</t>
  </si>
  <si>
    <t>4120 Castle Ave</t>
  </si>
  <si>
    <t>Castle Heights</t>
  </si>
  <si>
    <t>Zacarias Homes</t>
  </si>
  <si>
    <t>21-4764</t>
  </si>
  <si>
    <t>10621 Natural Pond Rd</t>
  </si>
  <si>
    <t>21-4755</t>
  </si>
  <si>
    <t>2018 Theresa Dr</t>
  </si>
  <si>
    <t>21-4763</t>
  </si>
  <si>
    <t>2020 Theresa Dr</t>
  </si>
  <si>
    <t>21-4579</t>
  </si>
  <si>
    <t>5003 Greenstone Way</t>
  </si>
  <si>
    <t>2B</t>
  </si>
  <si>
    <t>Magruder Homes</t>
  </si>
  <si>
    <t>21-4683</t>
  </si>
  <si>
    <t>3225 Middleburg Grn</t>
  </si>
  <si>
    <t>Greenbrier</t>
  </si>
  <si>
    <t>Two Rivers Construction</t>
  </si>
  <si>
    <t>21-4496</t>
  </si>
  <si>
    <t>4347 Fox River Ln</t>
  </si>
  <si>
    <t>21-4799</t>
  </si>
  <si>
    <t>1913 Shimla Ct</t>
  </si>
  <si>
    <t>21-4798</t>
  </si>
  <si>
    <t>1922 Shimla Ct</t>
  </si>
  <si>
    <t>21-1014</t>
  </si>
  <si>
    <t>10265 SH 30 B2</t>
  </si>
  <si>
    <t>Norman Construction Serv</t>
  </si>
  <si>
    <t>Metal building</t>
  </si>
  <si>
    <t>PVD Development Co LLC</t>
  </si>
  <si>
    <t>21-4905</t>
  </si>
  <si>
    <t>1317 Rochester St</t>
  </si>
  <si>
    <t>Broadway</t>
  </si>
  <si>
    <t>Your TX Roofer</t>
  </si>
  <si>
    <t>21-4795</t>
  </si>
  <si>
    <t>3011 Stevens Dr</t>
  </si>
  <si>
    <t>Connors Cove</t>
  </si>
  <si>
    <t>21-4911</t>
  </si>
  <si>
    <t>1206 Suncrest St</t>
  </si>
  <si>
    <t>Sunset</t>
  </si>
  <si>
    <t>Power Home Remodeling</t>
  </si>
  <si>
    <t>21-4923</t>
  </si>
  <si>
    <t>1013 E 27th St</t>
  </si>
  <si>
    <t>Buchanan Revised</t>
  </si>
  <si>
    <t>Loyd Harper</t>
  </si>
  <si>
    <t>21-4917</t>
  </si>
  <si>
    <t>513 E Pease St</t>
  </si>
  <si>
    <t>21-4916</t>
  </si>
  <si>
    <t>511 E Pease St</t>
  </si>
  <si>
    <t>21-4914</t>
  </si>
  <si>
    <t>3104 Broadmoor Dr</t>
  </si>
  <si>
    <t>Briarcrest West</t>
  </si>
  <si>
    <t>Texas Built Roofing</t>
  </si>
  <si>
    <t>21-0633</t>
  </si>
  <si>
    <t>2944 Boxelder Dr</t>
  </si>
  <si>
    <t>Patersons Irrigation</t>
  </si>
  <si>
    <t>21-0971</t>
  </si>
  <si>
    <t>3000 Alpha Ct</t>
  </si>
  <si>
    <t>21-2600</t>
  </si>
  <si>
    <t>4315 Appalachian Trl</t>
  </si>
  <si>
    <t>21-3639</t>
  </si>
  <si>
    <t>4313 Appalachian Trl</t>
  </si>
  <si>
    <t>21-2731</t>
  </si>
  <si>
    <t>4217 Peregrine Way</t>
  </si>
  <si>
    <t>21-2448</t>
  </si>
  <si>
    <t>4114 Corvallis Ct</t>
  </si>
  <si>
    <t>21-2732</t>
  </si>
  <si>
    <t>4106 Corvallis Ct</t>
  </si>
  <si>
    <t>21-1642</t>
  </si>
  <si>
    <t>10604 Natural Pond Rd</t>
  </si>
  <si>
    <t>21-1849</t>
  </si>
  <si>
    <t>3009 Blackfoot Ct</t>
  </si>
  <si>
    <t>The Ground Crew LLC</t>
  </si>
  <si>
    <t>21-4874</t>
  </si>
  <si>
    <t>1430 N Harvey Mitchell Pkwy</t>
  </si>
  <si>
    <t>Spire Roofing Solutions</t>
  </si>
  <si>
    <t>Morgan Lane Ventures</t>
  </si>
  <si>
    <t>21-4800</t>
  </si>
  <si>
    <t>3013 Stevens Dr</t>
  </si>
  <si>
    <t>21-4811</t>
  </si>
  <si>
    <t>2005 Brisbane Way</t>
  </si>
  <si>
    <t>Pleasant Hill</t>
  </si>
  <si>
    <t>21-4810</t>
  </si>
  <si>
    <t>1936 Viva Rd</t>
  </si>
  <si>
    <t>21-3129</t>
  </si>
  <si>
    <t>104 N Coulter Dr</t>
  </si>
  <si>
    <t>Coulters East Side</t>
  </si>
  <si>
    <t>2R</t>
  </si>
  <si>
    <t>NNOut Properties</t>
  </si>
  <si>
    <t>21-49938</t>
  </si>
  <si>
    <t>1300 Bennett St</t>
  </si>
  <si>
    <t>Gordon</t>
  </si>
  <si>
    <t>Bell Properties</t>
  </si>
  <si>
    <t>21-4713</t>
  </si>
  <si>
    <t>1208 Henderson St</t>
  </si>
  <si>
    <t>James</t>
  </si>
  <si>
    <t>Anselmo Lopez</t>
  </si>
  <si>
    <t>21-4827</t>
  </si>
  <si>
    <t>3010 Spruce Ave</t>
  </si>
  <si>
    <t>21-4700</t>
  </si>
  <si>
    <t>2125 Mountain Wind Lp</t>
  </si>
  <si>
    <t>Autumn Rudge</t>
  </si>
  <si>
    <t>Oakwood Custom Homes</t>
  </si>
  <si>
    <t>21-4843</t>
  </si>
  <si>
    <t>4505 Bromptom Ln</t>
  </si>
  <si>
    <t>Anchor Foundation Repair</t>
  </si>
  <si>
    <t>21-4875</t>
  </si>
  <si>
    <t>3611-3613 Elaine Dr</t>
  </si>
  <si>
    <t>Remedy Roofing Inc</t>
  </si>
  <si>
    <t>21-4457</t>
  </si>
  <si>
    <t>3805 Chaucer Ct</t>
  </si>
  <si>
    <t>Windover East</t>
  </si>
  <si>
    <t>Titan Solar Power</t>
  </si>
  <si>
    <t>21-4955</t>
  </si>
  <si>
    <t>21-1154</t>
  </si>
  <si>
    <t>3100 Cambridge Dr</t>
  </si>
  <si>
    <t>Richard Carter</t>
  </si>
  <si>
    <t>First Baptist Church</t>
  </si>
  <si>
    <t>Workshop</t>
  </si>
  <si>
    <t>21-4946</t>
  </si>
  <si>
    <t>1703 Summerwood Loop</t>
  </si>
  <si>
    <t>Oak Meadow</t>
  </si>
  <si>
    <t>Infinity Roofing &amp; Siding</t>
  </si>
  <si>
    <t>21-4927</t>
  </si>
  <si>
    <t>2800 Barwick Cr</t>
  </si>
  <si>
    <t>Briarcrest Valley</t>
  </si>
  <si>
    <t>21-2076</t>
  </si>
  <si>
    <t>1723 Shiloh Ave</t>
  </si>
  <si>
    <t>Brazos County Indl Park</t>
  </si>
  <si>
    <t>New metal building</t>
  </si>
  <si>
    <t>Guseman Group</t>
  </si>
  <si>
    <t>21-4231</t>
  </si>
  <si>
    <t>702 S Washington Ave</t>
  </si>
  <si>
    <t>Hunters</t>
  </si>
  <si>
    <t>Craftsman Built LLC</t>
  </si>
  <si>
    <t>Remodel</t>
  </si>
  <si>
    <t>Zamora Acquisitions LLC</t>
  </si>
  <si>
    <t>21-4558</t>
  </si>
  <si>
    <t>201 N Main St</t>
  </si>
  <si>
    <t>Double E Properties</t>
  </si>
  <si>
    <t>Hand rail/canapies</t>
  </si>
  <si>
    <t>21-0192</t>
  </si>
  <si>
    <t>2920 Boxelder Dr</t>
  </si>
  <si>
    <t>21-1830</t>
  </si>
  <si>
    <t>997 Marquis Dr</t>
  </si>
  <si>
    <t>21-1847</t>
  </si>
  <si>
    <t>993 Marquis Dr</t>
  </si>
  <si>
    <t>21-1846</t>
  </si>
  <si>
    <t>989 Marquis Dr</t>
  </si>
  <si>
    <t>21-1446</t>
  </si>
  <si>
    <t>3217 Arundala Way</t>
  </si>
  <si>
    <t>21-4949</t>
  </si>
  <si>
    <t>3107 Heatherwood Dr</t>
  </si>
  <si>
    <t xml:space="preserve">Villa Forest  </t>
  </si>
  <si>
    <t>Schulte Roofing</t>
  </si>
  <si>
    <t>21-4909</t>
  </si>
  <si>
    <t>3012 Hummingbird Cr</t>
  </si>
  <si>
    <t>Westwood Estates</t>
  </si>
  <si>
    <t>Pella Products of Houston</t>
  </si>
  <si>
    <t>21-4945</t>
  </si>
  <si>
    <t>2908 Alba Ct</t>
  </si>
  <si>
    <t>21-4952</t>
  </si>
  <si>
    <t>3012 Gleneagles Ct</t>
  </si>
  <si>
    <t>21-4953</t>
  </si>
  <si>
    <t>2409 E Briargate Dr</t>
  </si>
  <si>
    <t>21-4954</t>
  </si>
  <si>
    <t>4109 N Texas Ave</t>
  </si>
  <si>
    <t>Wallace</t>
  </si>
  <si>
    <t>21-4956</t>
  </si>
  <si>
    <t>2610 Priscilla Ct</t>
  </si>
  <si>
    <t>Briar Meadows</t>
  </si>
  <si>
    <t>21-4912</t>
  </si>
  <si>
    <t>3301 Emory Oak Dr</t>
  </si>
  <si>
    <t>21-4951</t>
  </si>
  <si>
    <t>2706 Prairie Ct</t>
  </si>
  <si>
    <t>21-4944</t>
  </si>
  <si>
    <t>2625 Manchester Dr</t>
  </si>
  <si>
    <t>21-4958</t>
  </si>
  <si>
    <t>1705 Gray Stone Dr</t>
  </si>
  <si>
    <t>Carriage Hills</t>
  </si>
  <si>
    <t>21-4957</t>
  </si>
  <si>
    <t>5702 Leonard Rd</t>
  </si>
  <si>
    <t>T J Wooten</t>
  </si>
  <si>
    <t>21-4693</t>
  </si>
  <si>
    <t>2401 Rountree Dr</t>
  </si>
  <si>
    <t>Williamson</t>
  </si>
  <si>
    <t>Torres Roofing &amp; Const</t>
  </si>
  <si>
    <t>21-4930</t>
  </si>
  <si>
    <t>2307 Lorito Cr</t>
  </si>
  <si>
    <t>La Brisa</t>
  </si>
  <si>
    <t>21-4915</t>
  </si>
  <si>
    <t>2707 Hickory Ct</t>
  </si>
  <si>
    <t>21-4633</t>
  </si>
  <si>
    <t>1100 Lamar Dr</t>
  </si>
  <si>
    <t>S-Con Services</t>
  </si>
  <si>
    <t>21-4980</t>
  </si>
  <si>
    <t>Kit Hickman</t>
  </si>
  <si>
    <t>21-2909</t>
  </si>
  <si>
    <t>4804 Underbrush Xing</t>
  </si>
  <si>
    <t>21-2191</t>
  </si>
  <si>
    <t>3009 Alpha Ct</t>
  </si>
  <si>
    <t>21-4825</t>
  </si>
  <si>
    <t>2044 Brisbane Way</t>
  </si>
  <si>
    <t>H Jones</t>
  </si>
  <si>
    <t>21-4889</t>
  </si>
  <si>
    <t>21-4750</t>
  </si>
  <si>
    <t>5725 Cerrillos Dr</t>
  </si>
  <si>
    <t>21-4448</t>
  </si>
  <si>
    <t>108 S Baylor Ave</t>
  </si>
  <si>
    <t>21-4841</t>
  </si>
  <si>
    <t>4609 Park Hollow Cr</t>
  </si>
  <si>
    <t>Tiffany Park</t>
  </si>
  <si>
    <t>21-3530</t>
  </si>
  <si>
    <t>4708 Miramont Cr</t>
  </si>
  <si>
    <t>Mariott Homes Inc</t>
  </si>
  <si>
    <t>Pool house</t>
  </si>
  <si>
    <t>Eddie Davis</t>
  </si>
  <si>
    <t>21-4898</t>
  </si>
  <si>
    <t>5021 Grayson Way</t>
  </si>
  <si>
    <t>Ridgewood Custom Homes</t>
  </si>
  <si>
    <t>21-4711</t>
  </si>
  <si>
    <t>2802 Maroon Ct</t>
  </si>
  <si>
    <t>21-4821</t>
  </si>
  <si>
    <t>2800 Maroon Ct</t>
  </si>
  <si>
    <t>21-0953</t>
  </si>
  <si>
    <t>5759 Paseo Pl</t>
  </si>
  <si>
    <t>21-0961</t>
  </si>
  <si>
    <t>5761 Paseo Pl</t>
  </si>
  <si>
    <t>21-0960</t>
  </si>
  <si>
    <t>5763 Paseo Pl</t>
  </si>
  <si>
    <t>21-0956</t>
  </si>
  <si>
    <t>5765 Paseo Pl</t>
  </si>
  <si>
    <t>21-4984</t>
  </si>
  <si>
    <t>1804 Beck St</t>
  </si>
  <si>
    <t>Woodlawn</t>
  </si>
  <si>
    <t>Gonzalo Hernandez</t>
  </si>
  <si>
    <t>21-5011</t>
  </si>
  <si>
    <t>3612 Western St</t>
  </si>
  <si>
    <t>Pecan Ridge</t>
  </si>
  <si>
    <t>21-5010</t>
  </si>
  <si>
    <t>3613 Western St</t>
  </si>
  <si>
    <t>21-4950</t>
  </si>
  <si>
    <t>4505 Brompton</t>
  </si>
  <si>
    <t>Charles Rivas</t>
  </si>
  <si>
    <t>21-5015</t>
  </si>
  <si>
    <t>3810 Williams Trace Dr</t>
  </si>
  <si>
    <t>Brazos Valley Roofing</t>
  </si>
  <si>
    <t>21-4969</t>
  </si>
  <si>
    <t>1000 W 17th St</t>
  </si>
  <si>
    <t>Scott Development</t>
  </si>
  <si>
    <t>21-4982</t>
  </si>
  <si>
    <t>920 Clear Leaf Dr #307</t>
  </si>
  <si>
    <t>Emmanuel Fuentes</t>
  </si>
  <si>
    <t>21-4510</t>
  </si>
  <si>
    <t>1326 Prairie Dr B1</t>
  </si>
  <si>
    <t>BCS Academy Builders</t>
  </si>
  <si>
    <t>21-4512</t>
  </si>
  <si>
    <t>1326 Prairie Dr B2</t>
  </si>
  <si>
    <t>21-4770</t>
  </si>
  <si>
    <t>10265 SH 30 B1</t>
  </si>
  <si>
    <t>Wakefield Sign Co</t>
  </si>
  <si>
    <t>21-5002</t>
  </si>
  <si>
    <t>2500 S College Ave</t>
  </si>
  <si>
    <t xml:space="preserve">Freestanding   </t>
  </si>
  <si>
    <t>21-4806</t>
  </si>
  <si>
    <t>2800 Old Hearne Rd #60</t>
  </si>
  <si>
    <t>Affordable Mobile Homes</t>
  </si>
  <si>
    <t>21-4477</t>
  </si>
  <si>
    <t>181 N Earl Rudder Fwy</t>
  </si>
  <si>
    <t>McCoy</t>
  </si>
  <si>
    <t>Masatec Network Solution</t>
  </si>
  <si>
    <t>Equipment upgrade</t>
  </si>
  <si>
    <t>Anais Moody</t>
  </si>
  <si>
    <t>21-1613</t>
  </si>
  <si>
    <t>1740 N Earl Rudder Fwy</t>
  </si>
  <si>
    <t>Neatherlin Homes</t>
  </si>
  <si>
    <t>UPI Builders</t>
  </si>
  <si>
    <t>Addition and renovation</t>
  </si>
  <si>
    <t>Frank Farshad</t>
  </si>
  <si>
    <t>21-4962</t>
  </si>
  <si>
    <t>4718 Miramont Cr</t>
  </si>
  <si>
    <t>21-4928</t>
  </si>
  <si>
    <t>3224 Ashville Path</t>
  </si>
  <si>
    <t>Sunshine Fun Pools</t>
  </si>
  <si>
    <t>21-4353</t>
  </si>
  <si>
    <t>3416 Parkway Ter</t>
  </si>
  <si>
    <t>21-4960</t>
  </si>
  <si>
    <t>3001 Blackfoot Ct</t>
  </si>
  <si>
    <t>Premier Pools &amp; Spas</t>
  </si>
  <si>
    <t>21-4236</t>
  </si>
  <si>
    <t>601 Hall St</t>
  </si>
  <si>
    <t>Coulters West Side</t>
  </si>
  <si>
    <t>Daniel Lopez</t>
  </si>
  <si>
    <t>21-1657</t>
  </si>
  <si>
    <t>5006 Greyrock Dr</t>
  </si>
  <si>
    <t>21-2374</t>
  </si>
  <si>
    <t>5015 Maroon Creek Dr</t>
  </si>
  <si>
    <t>21-2885</t>
  </si>
  <si>
    <t>5017 Maroon Creek Dr</t>
  </si>
  <si>
    <t>21-2896</t>
  </si>
  <si>
    <t>5019 Maroon Creek Dr</t>
  </si>
  <si>
    <t>21-1934</t>
  </si>
  <si>
    <t>3002 Alpha Ct</t>
  </si>
  <si>
    <t>21-2167</t>
  </si>
  <si>
    <t>2043 Theresa Dr</t>
  </si>
  <si>
    <t>21-0526</t>
  </si>
  <si>
    <t>3000 Blackfoot Ct</t>
  </si>
  <si>
    <t>21-1487</t>
  </si>
  <si>
    <t>4715 Nopalitos Way</t>
  </si>
  <si>
    <t>21-2032</t>
  </si>
  <si>
    <t>3416 Pointe Du Hoc Dr</t>
  </si>
  <si>
    <t>21-4975</t>
  </si>
  <si>
    <t>700 S Gordon St</t>
  </si>
  <si>
    <t>Southmore</t>
  </si>
  <si>
    <t>Anastasio Valadez</t>
  </si>
  <si>
    <t>21-5044</t>
  </si>
  <si>
    <t>1013 W 16th St</t>
  </si>
  <si>
    <t>Upward Soaring Properties</t>
  </si>
  <si>
    <t>21-4835</t>
  </si>
  <si>
    <t>5580 Fox Bluff Dr</t>
  </si>
  <si>
    <t>21-4836</t>
  </si>
  <si>
    <t>5588 Fox Bluff Dr</t>
  </si>
  <si>
    <t>21-4837</t>
  </si>
  <si>
    <t>5593 Fox Bluff Dr</t>
  </si>
  <si>
    <t>21-5000</t>
  </si>
  <si>
    <t>3003 Stevens Dr</t>
  </si>
  <si>
    <t>21-4990</t>
  </si>
  <si>
    <t>1981 Chief St</t>
  </si>
  <si>
    <t>21-4991</t>
  </si>
  <si>
    <t>1983 Chief St</t>
  </si>
  <si>
    <t>21-4989</t>
  </si>
  <si>
    <t>1987 Chief St</t>
  </si>
  <si>
    <t>21-4819</t>
  </si>
  <si>
    <t>1985 Chief St</t>
  </si>
  <si>
    <t>21-0253</t>
  </si>
  <si>
    <t>806 W 27th St</t>
  </si>
  <si>
    <t>2,3</t>
  </si>
  <si>
    <t>Titan Premier</t>
  </si>
  <si>
    <t>21-4849</t>
  </si>
  <si>
    <t>5589 Fox Bluff Dr</t>
  </si>
  <si>
    <t>21-4847</t>
  </si>
  <si>
    <t>5584 Fox Bluff Dr</t>
  </si>
  <si>
    <t>21-4850</t>
  </si>
  <si>
    <t>5581 Fox Bluff Dr</t>
  </si>
  <si>
    <t>21-4845</t>
  </si>
  <si>
    <t>5577 Fox Bluff Dr</t>
  </si>
  <si>
    <t>21-4848</t>
  </si>
  <si>
    <t>5572 Fox Bluff Dr</t>
  </si>
  <si>
    <t>21-4902</t>
  </si>
  <si>
    <t>3007 Stevens Dr</t>
  </si>
  <si>
    <t>21-4901</t>
  </si>
  <si>
    <t>3005 Stevens Dr</t>
  </si>
  <si>
    <t>21-4963</t>
  </si>
  <si>
    <t>5025 Grayson Way</t>
  </si>
  <si>
    <t>21-4873</t>
  </si>
  <si>
    <t>989 Rice Dr</t>
  </si>
  <si>
    <t>21-4796</t>
  </si>
  <si>
    <t>3009 Stevens Dr</t>
  </si>
  <si>
    <t>21-4987</t>
  </si>
  <si>
    <t>1418 Promise Ct</t>
  </si>
  <si>
    <t>21-4959</t>
  </si>
  <si>
    <t>1423 Desire Ln</t>
  </si>
  <si>
    <t>21-4986</t>
  </si>
  <si>
    <t>1420 Promise Ct</t>
  </si>
  <si>
    <t>21-4731</t>
  </si>
  <si>
    <t>1205 N Houston Ave</t>
  </si>
  <si>
    <t>Bryan's 1st</t>
  </si>
  <si>
    <t>DWM Plumbing/Contractors</t>
  </si>
  <si>
    <t>21-4943</t>
  </si>
  <si>
    <t>3500 Abingdon Cv</t>
  </si>
  <si>
    <t>2A</t>
  </si>
  <si>
    <t>RNL Homebuilders LLC</t>
  </si>
  <si>
    <t>21-4941</t>
  </si>
  <si>
    <t>4110 Peregrine Ct</t>
  </si>
  <si>
    <t>21-5064</t>
  </si>
  <si>
    <t>3245 Founders Dr</t>
  </si>
  <si>
    <t>21-4995</t>
  </si>
  <si>
    <t>1414 Promise Ct</t>
  </si>
  <si>
    <t>1416 Promise Ct</t>
  </si>
  <si>
    <t>21-4997</t>
  </si>
  <si>
    <t>1412 Promise Ct</t>
  </si>
  <si>
    <t>21-5049</t>
  </si>
  <si>
    <t>2016 Turning Leaf Dr</t>
  </si>
  <si>
    <t>Autumn Lake</t>
  </si>
  <si>
    <t>21-3627</t>
  </si>
  <si>
    <t>1501 Groesbeck St</t>
  </si>
  <si>
    <t>Zeno Phillips</t>
  </si>
  <si>
    <t>Sign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</si>
</sst>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346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0" fontId="2" fillId="10" borderId="0" xfId="0" applyNumberFormat="1" applyFont="1" applyFill="1" applyBorder="1" applyAlignment="1" applyProtection="1">
      <alignment horizontal="center"/>
    </xf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0" fontId="11" fillId="3" borderId="1" xfId="0" applyFont="1" applyFill="1" applyBorder="1" applyAlignment="1">
      <alignment horizontal="center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167" fontId="5" fillId="0" borderId="0" xfId="0" applyNumberFormat="1" applyFont="1" applyFill="1" applyBorder="1" applyAlignment="1" applyProtection="1">
      <alignment horizontal="right"/>
    </xf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166" fontId="7" fillId="11" borderId="1" xfId="0" applyNumberFormat="1" applyFont="1" applyFill="1" applyBorder="1" applyAlignment="1">
      <alignment horizontal="left"/>
    </xf>
    <xf numFmtId="166" fontId="2" fillId="11" borderId="17" xfId="0" applyNumberFormat="1" applyFont="1" applyFill="1" applyBorder="1" applyAlignment="1" applyProtection="1">
      <alignment horizontal="left"/>
    </xf>
    <xf numFmtId="14" fontId="2" fillId="7" borderId="7" xfId="0" applyNumberFormat="1" applyFont="1" applyFill="1" applyBorder="1" applyAlignment="1" applyProtection="1">
      <alignment horizontal="center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>
      <alignment horizontal="right"/>
    </xf>
    <xf numFmtId="1" fontId="11" fillId="3" borderId="1" xfId="0" applyNumberFormat="1" applyFont="1" applyFill="1" applyBorder="1" applyAlignment="1">
      <alignment horizontal="right"/>
    </xf>
    <xf numFmtId="167" fontId="11" fillId="3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169" fontId="7" fillId="0" borderId="1" xfId="0" applyNumberFormat="1" applyFont="1" applyFill="1" applyBorder="1" applyAlignment="1">
      <alignment horizontal="left"/>
    </xf>
    <xf numFmtId="3" fontId="7" fillId="0" borderId="1" xfId="2" applyNumberFormat="1" applyFont="1" applyFill="1" applyBorder="1" applyAlignment="1"/>
    <xf numFmtId="3" fontId="7" fillId="0" borderId="1" xfId="2" applyNumberFormat="1" applyFont="1" applyFill="1" applyBorder="1" applyAlignment="1">
      <alignment horizontal="right"/>
    </xf>
    <xf numFmtId="3" fontId="7" fillId="0" borderId="1" xfId="3" applyNumberFormat="1" applyFont="1" applyFill="1" applyBorder="1" applyAlignment="1">
      <alignment horizontal="right"/>
    </xf>
    <xf numFmtId="168" fontId="2" fillId="0" borderId="1" xfId="3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 wrapText="1" shrinkToFit="1"/>
    </xf>
    <xf numFmtId="3" fontId="7" fillId="8" borderId="1" xfId="0" applyNumberFormat="1" applyFont="1" applyFill="1" applyBorder="1" applyAlignment="1"/>
    <xf numFmtId="170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5" fontId="2" fillId="8" borderId="0" xfId="0" applyNumberFormat="1" applyFont="1" applyFill="1" applyBorder="1" applyAlignment="1" applyProtection="1">
      <alignment horizontal="center"/>
    </xf>
    <xf numFmtId="166" fontId="7" fillId="0" borderId="27" xfId="0" applyNumberFormat="1" applyFont="1" applyFill="1" applyBorder="1" applyAlignment="1">
      <alignment horizontal="left"/>
    </xf>
    <xf numFmtId="49" fontId="7" fillId="0" borderId="10" xfId="0" applyNumberFormat="1" applyFont="1" applyBorder="1" applyAlignment="1"/>
    <xf numFmtId="0" fontId="7" fillId="0" borderId="10" xfId="0" applyFont="1" applyBorder="1" applyAlignment="1">
      <alignment horizontal="left"/>
    </xf>
    <xf numFmtId="0" fontId="7" fillId="0" borderId="10" xfId="0" applyFont="1" applyBorder="1" applyAlignment="1"/>
    <xf numFmtId="1" fontId="7" fillId="0" borderId="10" xfId="0" applyNumberFormat="1" applyFont="1" applyBorder="1" applyAlignment="1"/>
    <xf numFmtId="0" fontId="2" fillId="0" borderId="10" xfId="0" applyFont="1" applyBorder="1" applyAlignment="1">
      <alignment horizontal="right" wrapText="1"/>
    </xf>
    <xf numFmtId="37" fontId="2" fillId="0" borderId="10" xfId="0" applyNumberFormat="1" applyFont="1" applyFill="1" applyBorder="1" applyAlignment="1" applyProtection="1"/>
    <xf numFmtId="168" fontId="2" fillId="0" borderId="1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center"/>
    </xf>
    <xf numFmtId="166" fontId="7" fillId="0" borderId="28" xfId="0" applyNumberFormat="1" applyFont="1" applyFill="1" applyBorder="1" applyAlignment="1">
      <alignment horizontal="left"/>
    </xf>
    <xf numFmtId="0" fontId="1" fillId="7" borderId="3" xfId="0" applyNumberFormat="1" applyFont="1" applyFill="1" applyBorder="1" applyAlignment="1" applyProtection="1">
      <alignment horizontal="center"/>
    </xf>
    <xf numFmtId="168" fontId="1" fillId="7" borderId="3" xfId="0" applyNumberFormat="1" applyFont="1" applyFill="1" applyBorder="1" applyAlignment="1" applyProtection="1"/>
    <xf numFmtId="49" fontId="2" fillId="7" borderId="4" xfId="0" applyNumberFormat="1" applyFont="1" applyFill="1" applyBorder="1" applyAlignment="1" applyProtection="1">
      <alignment horizontal="center"/>
    </xf>
    <xf numFmtId="3" fontId="7" fillId="8" borderId="1" xfId="1" applyNumberFormat="1" applyFont="1" applyFill="1" applyBorder="1" applyAlignment="1"/>
    <xf numFmtId="0" fontId="1" fillId="8" borderId="25" xfId="0" applyNumberFormat="1" applyFont="1" applyFill="1" applyBorder="1" applyAlignment="1" applyProtection="1">
      <alignment horizontal="left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6" fillId="8" borderId="8" xfId="0" applyNumberFormat="1" applyFont="1" applyFill="1" applyBorder="1" applyAlignment="1" applyProtection="1">
      <alignment horizontal="left" wrapText="1"/>
    </xf>
    <xf numFmtId="0" fontId="6" fillId="8" borderId="9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Layout" topLeftCell="A3" zoomScaleNormal="100" workbookViewId="0">
      <selection activeCell="B16" sqref="B16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8.710937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47"/>
      <c r="B1" s="292" t="s">
        <v>15</v>
      </c>
      <c r="C1" s="292"/>
      <c r="D1" s="292"/>
      <c r="E1" s="293"/>
      <c r="F1" s="248"/>
      <c r="G1" s="248"/>
      <c r="H1" s="248"/>
      <c r="I1" s="249"/>
    </row>
    <row r="2" spans="1:17" s="16" customFormat="1" ht="21" customHeight="1" x14ac:dyDescent="0.25">
      <c r="A2" s="290" t="s">
        <v>55</v>
      </c>
      <c r="B2" s="250"/>
      <c r="C2" s="250"/>
      <c r="D2" s="251"/>
      <c r="E2" s="252"/>
      <c r="F2" s="290" t="s">
        <v>56</v>
      </c>
      <c r="G2" s="250"/>
      <c r="H2" s="250"/>
      <c r="I2" s="253"/>
    </row>
    <row r="3" spans="1:17" ht="19.5" customHeight="1" x14ac:dyDescent="0.25">
      <c r="A3" s="254" t="s">
        <v>21</v>
      </c>
      <c r="B3" s="255" t="s">
        <v>32</v>
      </c>
      <c r="C3" s="255" t="s">
        <v>53</v>
      </c>
      <c r="D3" s="255" t="s">
        <v>6</v>
      </c>
      <c r="E3" s="256"/>
      <c r="F3" s="254" t="s">
        <v>21</v>
      </c>
      <c r="G3" s="255" t="s">
        <v>32</v>
      </c>
      <c r="H3" s="255" t="s">
        <v>53</v>
      </c>
      <c r="I3" s="257" t="s">
        <v>6</v>
      </c>
    </row>
    <row r="4" spans="1:17" ht="18" customHeight="1" x14ac:dyDescent="0.2">
      <c r="A4" s="258" t="s">
        <v>48</v>
      </c>
      <c r="B4" s="259">
        <v>96</v>
      </c>
      <c r="C4" s="260"/>
      <c r="D4" s="261">
        <v>17393882</v>
      </c>
      <c r="E4" s="256"/>
      <c r="F4" s="258" t="s">
        <v>48</v>
      </c>
      <c r="G4" s="259">
        <v>81</v>
      </c>
      <c r="H4" s="260"/>
      <c r="I4" s="261">
        <v>16098526</v>
      </c>
    </row>
    <row r="5" spans="1:17" ht="15.75" customHeight="1" x14ac:dyDescent="0.2">
      <c r="A5" s="258" t="s">
        <v>49</v>
      </c>
      <c r="B5" s="259">
        <v>0</v>
      </c>
      <c r="C5" s="260"/>
      <c r="D5" s="261">
        <v>0</v>
      </c>
      <c r="E5" s="256"/>
      <c r="F5" s="258" t="s">
        <v>49</v>
      </c>
      <c r="G5" s="259">
        <v>0</v>
      </c>
      <c r="H5" s="260"/>
      <c r="I5" s="261">
        <v>0</v>
      </c>
    </row>
    <row r="6" spans="1:17" ht="15.75" customHeight="1" x14ac:dyDescent="0.2">
      <c r="A6" s="258" t="s">
        <v>38</v>
      </c>
      <c r="B6" s="259">
        <v>2</v>
      </c>
      <c r="C6" s="260">
        <v>2</v>
      </c>
      <c r="D6" s="261">
        <v>314424</v>
      </c>
      <c r="E6" s="256"/>
      <c r="F6" s="258" t="s">
        <v>38</v>
      </c>
      <c r="G6" s="259">
        <v>0</v>
      </c>
      <c r="H6" s="260"/>
      <c r="I6" s="261">
        <v>0</v>
      </c>
    </row>
    <row r="7" spans="1:17" ht="15" customHeight="1" x14ac:dyDescent="0.2">
      <c r="A7" s="258" t="s">
        <v>36</v>
      </c>
      <c r="B7" s="259">
        <v>0</v>
      </c>
      <c r="C7" s="260"/>
      <c r="D7" s="261">
        <v>0</v>
      </c>
      <c r="E7" s="256"/>
      <c r="F7" s="258" t="s">
        <v>36</v>
      </c>
      <c r="G7" s="259">
        <v>0</v>
      </c>
      <c r="H7" s="260"/>
      <c r="I7" s="261">
        <v>0</v>
      </c>
    </row>
    <row r="8" spans="1:17" ht="15" customHeight="1" x14ac:dyDescent="0.2">
      <c r="A8" s="283" t="s">
        <v>37</v>
      </c>
      <c r="B8" s="259">
        <v>2</v>
      </c>
      <c r="C8" s="262">
        <v>12</v>
      </c>
      <c r="D8" s="263">
        <v>1000000</v>
      </c>
      <c r="E8" s="256"/>
      <c r="F8" s="258" t="s">
        <v>37</v>
      </c>
      <c r="G8" s="259">
        <v>0</v>
      </c>
      <c r="H8" s="262"/>
      <c r="I8" s="263">
        <v>0</v>
      </c>
    </row>
    <row r="9" spans="1:17" ht="15" customHeight="1" x14ac:dyDescent="0.2">
      <c r="A9" s="258" t="s">
        <v>23</v>
      </c>
      <c r="B9" s="259">
        <v>93</v>
      </c>
      <c r="C9" s="262"/>
      <c r="D9" s="263">
        <v>1338612</v>
      </c>
      <c r="E9" s="256"/>
      <c r="F9" s="258" t="s">
        <v>23</v>
      </c>
      <c r="G9" s="259">
        <v>75</v>
      </c>
      <c r="H9" s="262"/>
      <c r="I9" s="263">
        <v>1041173</v>
      </c>
    </row>
    <row r="10" spans="1:17" ht="15.75" customHeight="1" x14ac:dyDescent="0.2">
      <c r="A10" s="258" t="s">
        <v>14</v>
      </c>
      <c r="B10" s="259">
        <v>1</v>
      </c>
      <c r="C10" s="262"/>
      <c r="D10" s="263">
        <v>34500</v>
      </c>
      <c r="E10" s="256"/>
      <c r="F10" s="258" t="s">
        <v>14</v>
      </c>
      <c r="G10" s="259">
        <v>2</v>
      </c>
      <c r="H10" s="262"/>
      <c r="I10" s="263">
        <v>67900</v>
      </c>
    </row>
    <row r="11" spans="1:17" ht="15.75" customHeight="1" x14ac:dyDescent="0.2">
      <c r="A11" s="258" t="s">
        <v>10</v>
      </c>
      <c r="B11" s="264">
        <v>2</v>
      </c>
      <c r="C11" s="262"/>
      <c r="D11" s="263">
        <v>0</v>
      </c>
      <c r="E11" s="256"/>
      <c r="F11" s="258" t="s">
        <v>10</v>
      </c>
      <c r="G11" s="264">
        <v>3</v>
      </c>
      <c r="H11" s="262"/>
      <c r="I11" s="263">
        <v>0</v>
      </c>
    </row>
    <row r="12" spans="1:17" ht="15" customHeight="1" x14ac:dyDescent="0.2">
      <c r="A12" s="258" t="s">
        <v>22</v>
      </c>
      <c r="B12" s="259">
        <v>7</v>
      </c>
      <c r="C12" s="262"/>
      <c r="D12" s="263">
        <v>2135150</v>
      </c>
      <c r="E12" s="256"/>
      <c r="F12" s="258" t="s">
        <v>22</v>
      </c>
      <c r="G12" s="259">
        <v>12</v>
      </c>
      <c r="H12" s="262"/>
      <c r="I12" s="263">
        <v>2587729</v>
      </c>
      <c r="Q12" s="24"/>
    </row>
    <row r="13" spans="1:17" ht="15.75" customHeight="1" x14ac:dyDescent="0.2">
      <c r="A13" s="258" t="s">
        <v>39</v>
      </c>
      <c r="B13" s="259">
        <v>14</v>
      </c>
      <c r="C13" s="262"/>
      <c r="D13" s="263">
        <v>331301</v>
      </c>
      <c r="E13" s="256"/>
      <c r="F13" s="258" t="s">
        <v>39</v>
      </c>
      <c r="G13" s="259">
        <v>19</v>
      </c>
      <c r="H13" s="262"/>
      <c r="I13" s="263">
        <v>6014008</v>
      </c>
    </row>
    <row r="14" spans="1:17" ht="15.75" customHeight="1" x14ac:dyDescent="0.2">
      <c r="A14" s="258" t="s">
        <v>9</v>
      </c>
      <c r="B14" s="259">
        <v>4</v>
      </c>
      <c r="C14" s="262"/>
      <c r="D14" s="263">
        <v>286000</v>
      </c>
      <c r="E14" s="256"/>
      <c r="F14" s="258" t="s">
        <v>9</v>
      </c>
      <c r="G14" s="259">
        <v>3</v>
      </c>
      <c r="H14" s="262"/>
      <c r="I14" s="263">
        <v>181140</v>
      </c>
    </row>
    <row r="15" spans="1:17" ht="15" customHeight="1" x14ac:dyDescent="0.2">
      <c r="A15" s="265" t="s">
        <v>11</v>
      </c>
      <c r="B15" s="266">
        <v>15</v>
      </c>
      <c r="C15" s="267"/>
      <c r="D15" s="268">
        <v>0</v>
      </c>
      <c r="E15" s="256"/>
      <c r="F15" s="265" t="s">
        <v>11</v>
      </c>
      <c r="G15" s="266">
        <v>5</v>
      </c>
      <c r="H15" s="267"/>
      <c r="I15" s="268">
        <v>0</v>
      </c>
    </row>
    <row r="16" spans="1:17" ht="16.5" customHeight="1" x14ac:dyDescent="0.25">
      <c r="A16" s="269" t="s">
        <v>13</v>
      </c>
      <c r="B16" s="308">
        <f>SUM(B4:B15)</f>
        <v>236</v>
      </c>
      <c r="C16" s="286">
        <f>SUM(C4:C15)</f>
        <v>14</v>
      </c>
      <c r="D16" s="307">
        <f>SUM(D4:D15)</f>
        <v>22833869</v>
      </c>
      <c r="E16" s="256"/>
      <c r="F16" s="269" t="s">
        <v>13</v>
      </c>
      <c r="G16" s="270">
        <f>SUM(G4:G15)</f>
        <v>200</v>
      </c>
      <c r="H16" s="271">
        <f>SUM(H4:H15)</f>
        <v>0</v>
      </c>
      <c r="I16" s="272">
        <f>SUM(I4:I15)</f>
        <v>25990476</v>
      </c>
    </row>
    <row r="17" spans="1:11" ht="18.75" customHeight="1" x14ac:dyDescent="0.2">
      <c r="A17" s="273"/>
      <c r="B17" s="274"/>
      <c r="C17" s="274"/>
      <c r="D17" s="274"/>
      <c r="E17" s="256"/>
      <c r="F17" s="274"/>
      <c r="G17" s="274"/>
      <c r="H17" s="274"/>
      <c r="I17" s="275"/>
    </row>
    <row r="18" spans="1:11" ht="18" x14ac:dyDescent="0.25">
      <c r="A18" s="291" t="s">
        <v>58</v>
      </c>
      <c r="B18" s="276"/>
      <c r="C18" s="277"/>
      <c r="D18" s="278"/>
      <c r="E18" s="256"/>
      <c r="F18" s="291" t="s">
        <v>57</v>
      </c>
      <c r="G18" s="276"/>
      <c r="H18" s="277"/>
      <c r="I18" s="279"/>
    </row>
    <row r="19" spans="1:11" ht="21" customHeight="1" x14ac:dyDescent="0.25">
      <c r="A19" s="280" t="s">
        <v>21</v>
      </c>
      <c r="B19" s="281" t="s">
        <v>32</v>
      </c>
      <c r="C19" s="281" t="s">
        <v>53</v>
      </c>
      <c r="D19" s="281" t="s">
        <v>6</v>
      </c>
      <c r="E19" s="252"/>
      <c r="F19" s="280" t="s">
        <v>21</v>
      </c>
      <c r="G19" s="281" t="s">
        <v>32</v>
      </c>
      <c r="H19" s="281" t="s">
        <v>53</v>
      </c>
      <c r="I19" s="282" t="s">
        <v>6</v>
      </c>
    </row>
    <row r="20" spans="1:11" ht="17.25" customHeight="1" x14ac:dyDescent="0.2">
      <c r="A20" s="283" t="s">
        <v>48</v>
      </c>
      <c r="B20" s="259">
        <f>B4+788</f>
        <v>884</v>
      </c>
      <c r="C20" s="260"/>
      <c r="D20" s="261">
        <f>D4+148809042</f>
        <v>166202924</v>
      </c>
      <c r="E20" s="256"/>
      <c r="F20" s="283" t="s">
        <v>48</v>
      </c>
      <c r="G20" s="259">
        <v>678</v>
      </c>
      <c r="H20" s="260"/>
      <c r="I20" s="261">
        <v>125372636</v>
      </c>
    </row>
    <row r="21" spans="1:11" ht="15" customHeight="1" x14ac:dyDescent="0.2">
      <c r="A21" s="283" t="s">
        <v>49</v>
      </c>
      <c r="B21" s="259">
        <f>B5+51</f>
        <v>51</v>
      </c>
      <c r="C21" s="260"/>
      <c r="D21" s="261">
        <f>D5+7407096</f>
        <v>7407096</v>
      </c>
      <c r="E21" s="256"/>
      <c r="F21" s="283" t="s">
        <v>49</v>
      </c>
      <c r="G21" s="259">
        <v>26</v>
      </c>
      <c r="H21" s="260"/>
      <c r="I21" s="261">
        <v>4065858</v>
      </c>
    </row>
    <row r="22" spans="1:11" ht="15" customHeight="1" x14ac:dyDescent="0.2">
      <c r="A22" s="283" t="s">
        <v>38</v>
      </c>
      <c r="B22" s="259">
        <f t="shared" ref="B22:D22" si="0">B6+0</f>
        <v>2</v>
      </c>
      <c r="C22" s="260">
        <f t="shared" si="0"/>
        <v>2</v>
      </c>
      <c r="D22" s="261">
        <f t="shared" si="0"/>
        <v>314424</v>
      </c>
      <c r="E22" s="256"/>
      <c r="F22" s="283" t="s">
        <v>38</v>
      </c>
      <c r="G22" s="259">
        <v>0</v>
      </c>
      <c r="H22" s="260"/>
      <c r="I22" s="261">
        <v>0</v>
      </c>
    </row>
    <row r="23" spans="1:11" ht="16.5" customHeight="1" x14ac:dyDescent="0.2">
      <c r="A23" s="283" t="s">
        <v>36</v>
      </c>
      <c r="B23" s="259">
        <f>B7+2</f>
        <v>2</v>
      </c>
      <c r="C23" s="260">
        <f>C7+7</f>
        <v>7</v>
      </c>
      <c r="D23" s="261">
        <f>D7+946951</f>
        <v>946951</v>
      </c>
      <c r="E23" s="256"/>
      <c r="F23" s="283" t="s">
        <v>36</v>
      </c>
      <c r="G23" s="259">
        <v>2</v>
      </c>
      <c r="H23" s="260"/>
      <c r="I23" s="261">
        <v>1043856</v>
      </c>
    </row>
    <row r="24" spans="1:11" ht="17.25" customHeight="1" x14ac:dyDescent="0.2">
      <c r="A24" s="283" t="s">
        <v>37</v>
      </c>
      <c r="B24" s="259">
        <f>B8+6</f>
        <v>8</v>
      </c>
      <c r="C24" s="262">
        <f>C8+192</f>
        <v>204</v>
      </c>
      <c r="D24" s="263">
        <f>D8+19236426</f>
        <v>20236426</v>
      </c>
      <c r="E24" s="256"/>
      <c r="F24" s="283" t="s">
        <v>37</v>
      </c>
      <c r="G24" s="259">
        <v>2</v>
      </c>
      <c r="H24" s="262">
        <v>8</v>
      </c>
      <c r="I24" s="263">
        <v>991580</v>
      </c>
    </row>
    <row r="25" spans="1:11" ht="17.25" customHeight="1" x14ac:dyDescent="0.2">
      <c r="A25" s="284" t="s">
        <v>23</v>
      </c>
      <c r="B25" s="259">
        <f>B9+1525</f>
        <v>1618</v>
      </c>
      <c r="C25" s="262"/>
      <c r="D25" s="263">
        <f>D9+17096571</f>
        <v>18435183</v>
      </c>
      <c r="E25" s="285"/>
      <c r="F25" s="284" t="s">
        <v>23</v>
      </c>
      <c r="G25" s="259">
        <v>1119</v>
      </c>
      <c r="H25" s="262">
        <v>18</v>
      </c>
      <c r="I25" s="263">
        <v>11727905</v>
      </c>
    </row>
    <row r="26" spans="1:11" ht="16.5" customHeight="1" x14ac:dyDescent="0.2">
      <c r="A26" s="284" t="s">
        <v>14</v>
      </c>
      <c r="B26" s="259">
        <f>B10+27</f>
        <v>28</v>
      </c>
      <c r="C26" s="262"/>
      <c r="D26" s="263">
        <f>D10+1667021</f>
        <v>1701521</v>
      </c>
      <c r="E26" s="285"/>
      <c r="F26" s="284" t="s">
        <v>14</v>
      </c>
      <c r="G26" s="259">
        <v>45</v>
      </c>
      <c r="H26" s="262"/>
      <c r="I26" s="263">
        <v>2184615</v>
      </c>
    </row>
    <row r="27" spans="1:11" ht="15" customHeight="1" x14ac:dyDescent="0.2">
      <c r="A27" s="284" t="s">
        <v>10</v>
      </c>
      <c r="B27" s="264">
        <f>B11+88</f>
        <v>90</v>
      </c>
      <c r="C27" s="262"/>
      <c r="D27" s="263">
        <f>D11+0</f>
        <v>0</v>
      </c>
      <c r="E27" s="285"/>
      <c r="F27" s="284" t="s">
        <v>10</v>
      </c>
      <c r="G27" s="264">
        <v>60</v>
      </c>
      <c r="H27" s="262"/>
      <c r="I27" s="263">
        <v>0</v>
      </c>
      <c r="K27" s="15"/>
    </row>
    <row r="28" spans="1:11" ht="16.5" customHeight="1" x14ac:dyDescent="0.2">
      <c r="A28" s="284" t="s">
        <v>22</v>
      </c>
      <c r="B28" s="259">
        <f>B12+180</f>
        <v>187</v>
      </c>
      <c r="C28" s="262"/>
      <c r="D28" s="263">
        <f>D12+151090786</f>
        <v>153225936</v>
      </c>
      <c r="E28" s="285"/>
      <c r="F28" s="284" t="s">
        <v>22</v>
      </c>
      <c r="G28" s="259">
        <v>101</v>
      </c>
      <c r="H28" s="262"/>
      <c r="I28" s="263">
        <v>41137757</v>
      </c>
    </row>
    <row r="29" spans="1:11" ht="16.5" customHeight="1" x14ac:dyDescent="0.2">
      <c r="A29" s="284" t="s">
        <v>39</v>
      </c>
      <c r="B29" s="259">
        <f>B13+248</f>
        <v>262</v>
      </c>
      <c r="C29" s="262"/>
      <c r="D29" s="263">
        <f>D13+41605473</f>
        <v>41936774</v>
      </c>
      <c r="E29" s="285"/>
      <c r="F29" s="284" t="s">
        <v>39</v>
      </c>
      <c r="G29" s="259">
        <v>212</v>
      </c>
      <c r="H29" s="262"/>
      <c r="I29" s="263">
        <v>49791678</v>
      </c>
    </row>
    <row r="30" spans="1:11" ht="15.75" customHeight="1" x14ac:dyDescent="0.2">
      <c r="A30" s="283" t="s">
        <v>9</v>
      </c>
      <c r="B30" s="259">
        <f>B14+44</f>
        <v>48</v>
      </c>
      <c r="C30" s="262"/>
      <c r="D30" s="263">
        <f>D14+2748516</f>
        <v>3034516</v>
      </c>
      <c r="E30" s="256"/>
      <c r="F30" s="283" t="s">
        <v>9</v>
      </c>
      <c r="G30" s="259">
        <v>49</v>
      </c>
      <c r="H30" s="262"/>
      <c r="I30" s="263">
        <v>2821730</v>
      </c>
    </row>
    <row r="31" spans="1:11" ht="16.5" customHeight="1" x14ac:dyDescent="0.2">
      <c r="A31" s="283" t="s">
        <v>11</v>
      </c>
      <c r="B31" s="266">
        <f>B15+156</f>
        <v>171</v>
      </c>
      <c r="C31" s="267"/>
      <c r="D31" s="268">
        <f>D15+0</f>
        <v>0</v>
      </c>
      <c r="E31" s="256"/>
      <c r="F31" s="283" t="s">
        <v>11</v>
      </c>
      <c r="G31" s="266">
        <v>177</v>
      </c>
      <c r="H31" s="267"/>
      <c r="I31" s="268">
        <v>0</v>
      </c>
    </row>
    <row r="32" spans="1:11" ht="15.75" customHeight="1" x14ac:dyDescent="0.25">
      <c r="A32" s="269" t="s">
        <v>13</v>
      </c>
      <c r="B32" s="309">
        <f>SUM(B20:B31)</f>
        <v>3351</v>
      </c>
      <c r="C32" s="286">
        <f>SUM(C20:C31)</f>
        <v>213</v>
      </c>
      <c r="D32" s="310">
        <f>SUM(D20:D31)</f>
        <v>413441751</v>
      </c>
      <c r="E32" s="287"/>
      <c r="F32" s="269" t="s">
        <v>13</v>
      </c>
      <c r="G32" s="288">
        <f>SUM(G20:G31)</f>
        <v>2471</v>
      </c>
      <c r="H32" s="271">
        <f>SUM(H20:H31)</f>
        <v>26</v>
      </c>
      <c r="I32" s="289">
        <f>SUM(I20:I31)</f>
        <v>239137615</v>
      </c>
    </row>
    <row r="33" spans="2:4" ht="15.75" customHeight="1" x14ac:dyDescent="0.2">
      <c r="B33" s="24"/>
      <c r="C33" s="24"/>
      <c r="D33" s="24"/>
    </row>
    <row r="34" spans="2:4" ht="15.75" customHeight="1" x14ac:dyDescent="0.2">
      <c r="C34" s="297"/>
      <c r="D34" s="14"/>
    </row>
    <row r="35" spans="2:4" x14ac:dyDescent="0.2">
      <c r="C35" s="297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79" orientation="landscape" r:id="rId1"/>
  <headerFooter alignWithMargins="0"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2"/>
  <sheetViews>
    <sheetView topLeftCell="A185" zoomScale="115" zoomScaleNormal="115" workbookViewId="0">
      <selection activeCell="D215" sqref="D215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37" t="s">
        <v>50</v>
      </c>
      <c r="B1" s="338"/>
      <c r="C1" s="338"/>
      <c r="D1" s="35"/>
      <c r="E1" s="36"/>
      <c r="F1" s="36"/>
      <c r="G1" s="36"/>
      <c r="H1" s="176"/>
      <c r="I1" s="222"/>
      <c r="J1" s="35"/>
      <c r="K1" s="36"/>
      <c r="L1" s="35"/>
      <c r="M1" s="239"/>
    </row>
    <row r="2" spans="1:21" ht="15" customHeight="1" x14ac:dyDescent="0.2">
      <c r="A2" s="223" t="s">
        <v>0</v>
      </c>
      <c r="B2" s="224" t="s">
        <v>17</v>
      </c>
      <c r="C2" s="225" t="s">
        <v>2</v>
      </c>
      <c r="D2" s="225" t="s">
        <v>3</v>
      </c>
      <c r="E2" s="226" t="s">
        <v>20</v>
      </c>
      <c r="F2" s="227" t="s">
        <v>18</v>
      </c>
      <c r="G2" s="227" t="s">
        <v>5</v>
      </c>
      <c r="H2" s="225" t="s">
        <v>19</v>
      </c>
      <c r="I2" s="236" t="s">
        <v>40</v>
      </c>
      <c r="J2" s="238" t="s">
        <v>29</v>
      </c>
      <c r="K2" s="228" t="s">
        <v>30</v>
      </c>
      <c r="L2" s="229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203">
        <v>44207</v>
      </c>
      <c r="B3" s="204" t="s">
        <v>297</v>
      </c>
      <c r="C3" s="205" t="s">
        <v>298</v>
      </c>
      <c r="D3" s="205" t="s">
        <v>294</v>
      </c>
      <c r="E3" s="196">
        <v>1</v>
      </c>
      <c r="F3" s="230">
        <v>13</v>
      </c>
      <c r="G3" s="230">
        <v>6</v>
      </c>
      <c r="H3" s="205" t="s">
        <v>68</v>
      </c>
      <c r="I3" s="79">
        <v>1</v>
      </c>
      <c r="J3" s="231">
        <v>1262</v>
      </c>
      <c r="K3" s="232">
        <v>398</v>
      </c>
      <c r="L3" s="198">
        <v>110000</v>
      </c>
    </row>
    <row r="4" spans="1:21" ht="15" customHeight="1" x14ac:dyDescent="0.2">
      <c r="A4" s="203">
        <v>44501</v>
      </c>
      <c r="B4" s="204" t="s">
        <v>71</v>
      </c>
      <c r="C4" s="205" t="s">
        <v>72</v>
      </c>
      <c r="D4" s="205" t="s">
        <v>73</v>
      </c>
      <c r="E4" s="196"/>
      <c r="F4" s="312">
        <v>17</v>
      </c>
      <c r="G4" s="205">
        <v>2</v>
      </c>
      <c r="H4" s="205" t="s">
        <v>74</v>
      </c>
      <c r="I4" s="79">
        <v>1</v>
      </c>
      <c r="J4" s="202">
        <v>1297</v>
      </c>
      <c r="K4" s="314">
        <v>134</v>
      </c>
      <c r="L4" s="198">
        <v>199900</v>
      </c>
      <c r="M4" s="2"/>
      <c r="N4" s="2"/>
      <c r="O4" s="2"/>
      <c r="P4" s="2"/>
      <c r="Q4" s="2"/>
      <c r="R4" s="2"/>
      <c r="S4" s="2"/>
      <c r="T4" s="2"/>
      <c r="U4" s="2"/>
    </row>
    <row r="5" spans="1:21" ht="15" customHeight="1" x14ac:dyDescent="0.2">
      <c r="A5" s="203">
        <v>44501</v>
      </c>
      <c r="B5" s="71" t="s">
        <v>75</v>
      </c>
      <c r="C5" s="72" t="s">
        <v>76</v>
      </c>
      <c r="D5" s="243" t="s">
        <v>77</v>
      </c>
      <c r="E5" s="196">
        <v>2</v>
      </c>
      <c r="F5" s="230">
        <v>1</v>
      </c>
      <c r="G5" s="230">
        <v>22</v>
      </c>
      <c r="H5" s="205" t="s">
        <v>78</v>
      </c>
      <c r="I5" s="81">
        <v>1</v>
      </c>
      <c r="J5" s="75">
        <v>2128</v>
      </c>
      <c r="K5" s="97">
        <v>573</v>
      </c>
      <c r="L5" s="160">
        <v>255000</v>
      </c>
      <c r="M5" s="2"/>
      <c r="N5" s="2"/>
      <c r="O5" s="2"/>
      <c r="P5" s="2"/>
      <c r="Q5" s="2"/>
      <c r="R5" s="2"/>
      <c r="S5" s="2"/>
      <c r="T5" s="2"/>
      <c r="U5" s="2"/>
    </row>
    <row r="6" spans="1:21" ht="15" customHeight="1" x14ac:dyDescent="0.2">
      <c r="A6" s="203">
        <v>44501</v>
      </c>
      <c r="B6" s="204" t="s">
        <v>79</v>
      </c>
      <c r="C6" s="205" t="s">
        <v>80</v>
      </c>
      <c r="D6" s="205" t="s">
        <v>81</v>
      </c>
      <c r="E6" s="196"/>
      <c r="F6" s="230">
        <v>2</v>
      </c>
      <c r="G6" s="230">
        <v>1</v>
      </c>
      <c r="H6" s="205" t="s">
        <v>82</v>
      </c>
      <c r="I6" s="79">
        <v>1</v>
      </c>
      <c r="J6" s="231">
        <v>3242</v>
      </c>
      <c r="K6" s="232">
        <v>1179</v>
      </c>
      <c r="L6" s="160">
        <v>650000</v>
      </c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 x14ac:dyDescent="0.2">
      <c r="A7" s="203">
        <v>44502</v>
      </c>
      <c r="B7" s="204" t="s">
        <v>59</v>
      </c>
      <c r="C7" s="205" t="s">
        <v>60</v>
      </c>
      <c r="D7" s="205" t="s">
        <v>61</v>
      </c>
      <c r="E7" s="196">
        <v>3</v>
      </c>
      <c r="F7" s="230">
        <v>3</v>
      </c>
      <c r="G7" s="230">
        <v>10</v>
      </c>
      <c r="H7" s="205" t="s">
        <v>62</v>
      </c>
      <c r="I7" s="79">
        <v>1</v>
      </c>
      <c r="J7" s="231">
        <v>1423</v>
      </c>
      <c r="K7" s="232">
        <v>554</v>
      </c>
      <c r="L7" s="160">
        <v>130482</v>
      </c>
      <c r="M7" s="2"/>
      <c r="N7" s="2"/>
      <c r="O7" s="2"/>
      <c r="P7" s="2"/>
      <c r="Q7" s="2"/>
      <c r="R7" s="2"/>
      <c r="S7" s="2"/>
      <c r="T7" s="2"/>
      <c r="U7" s="2"/>
    </row>
    <row r="8" spans="1:21" ht="15" customHeight="1" x14ac:dyDescent="0.2">
      <c r="A8" s="203">
        <v>44502</v>
      </c>
      <c r="B8" s="71" t="s">
        <v>63</v>
      </c>
      <c r="C8" s="72" t="s">
        <v>64</v>
      </c>
      <c r="D8" s="72" t="s">
        <v>61</v>
      </c>
      <c r="E8" s="196">
        <v>3</v>
      </c>
      <c r="F8" s="201">
        <v>32</v>
      </c>
      <c r="G8" s="72">
        <v>7</v>
      </c>
      <c r="H8" s="72" t="s">
        <v>62</v>
      </c>
      <c r="I8" s="81">
        <v>1</v>
      </c>
      <c r="J8" s="202">
        <v>1724</v>
      </c>
      <c r="K8" s="97">
        <v>558</v>
      </c>
      <c r="L8" s="160">
        <v>150612</v>
      </c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2">
      <c r="A9" s="203">
        <v>44503</v>
      </c>
      <c r="B9" s="71" t="s">
        <v>65</v>
      </c>
      <c r="C9" s="72" t="s">
        <v>66</v>
      </c>
      <c r="D9" s="241" t="s">
        <v>67</v>
      </c>
      <c r="E9" s="196">
        <v>4</v>
      </c>
      <c r="F9" s="197">
        <v>36</v>
      </c>
      <c r="G9" s="197">
        <v>12</v>
      </c>
      <c r="H9" s="205" t="s">
        <v>68</v>
      </c>
      <c r="I9" s="81">
        <v>1</v>
      </c>
      <c r="J9" s="75">
        <v>1509</v>
      </c>
      <c r="K9" s="97">
        <v>477</v>
      </c>
      <c r="L9" s="160">
        <v>131142</v>
      </c>
      <c r="M9" s="2"/>
      <c r="N9" s="2"/>
      <c r="O9" s="2"/>
      <c r="P9" s="2"/>
      <c r="Q9" s="2"/>
      <c r="R9" s="2"/>
      <c r="S9" s="2"/>
      <c r="T9" s="2"/>
      <c r="U9" s="2"/>
    </row>
    <row r="10" spans="1:21" ht="15" customHeight="1" x14ac:dyDescent="0.2">
      <c r="A10" s="161">
        <v>44503</v>
      </c>
      <c r="B10" s="71" t="s">
        <v>69</v>
      </c>
      <c r="C10" s="72" t="s">
        <v>70</v>
      </c>
      <c r="D10" s="72" t="s">
        <v>67</v>
      </c>
      <c r="E10" s="196">
        <v>4</v>
      </c>
      <c r="F10" s="197">
        <v>8</v>
      </c>
      <c r="G10" s="197">
        <v>19</v>
      </c>
      <c r="H10" s="205" t="s">
        <v>68</v>
      </c>
      <c r="I10" s="81">
        <v>1</v>
      </c>
      <c r="J10" s="202">
        <v>1613</v>
      </c>
      <c r="K10" s="97">
        <v>424</v>
      </c>
      <c r="L10" s="160">
        <v>142142</v>
      </c>
      <c r="M10" s="2"/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">
      <c r="A11" s="203">
        <v>44504</v>
      </c>
      <c r="B11" s="204" t="s">
        <v>159</v>
      </c>
      <c r="C11" s="205" t="s">
        <v>160</v>
      </c>
      <c r="D11" s="205" t="s">
        <v>161</v>
      </c>
      <c r="E11" s="196">
        <v>2</v>
      </c>
      <c r="F11" s="230">
        <v>3</v>
      </c>
      <c r="G11" s="230">
        <v>3</v>
      </c>
      <c r="H11" s="205" t="s">
        <v>162</v>
      </c>
      <c r="I11" s="79">
        <v>1</v>
      </c>
      <c r="J11" s="231">
        <v>2625</v>
      </c>
      <c r="K11" s="232">
        <v>725</v>
      </c>
      <c r="L11" s="160">
        <v>300000</v>
      </c>
      <c r="O11" s="2"/>
      <c r="P11" s="2"/>
      <c r="Q11" s="2"/>
      <c r="R11" s="2"/>
      <c r="S11" s="2"/>
      <c r="T11" s="2"/>
      <c r="U11" s="2"/>
    </row>
    <row r="12" spans="1:21" ht="15" customHeight="1" x14ac:dyDescent="0.2">
      <c r="A12" s="203">
        <v>44504</v>
      </c>
      <c r="B12" s="204" t="s">
        <v>163</v>
      </c>
      <c r="C12" s="205" t="s">
        <v>164</v>
      </c>
      <c r="D12" s="205" t="s">
        <v>165</v>
      </c>
      <c r="E12" s="196">
        <v>7</v>
      </c>
      <c r="F12" s="230">
        <v>5</v>
      </c>
      <c r="G12" s="230">
        <v>21</v>
      </c>
      <c r="H12" s="205" t="s">
        <v>166</v>
      </c>
      <c r="I12" s="79">
        <v>1</v>
      </c>
      <c r="J12" s="231">
        <v>3499</v>
      </c>
      <c r="K12" s="232">
        <v>1671</v>
      </c>
      <c r="L12" s="160">
        <v>671000</v>
      </c>
      <c r="M12" s="2"/>
      <c r="N12" s="2"/>
    </row>
    <row r="13" spans="1:21" ht="15" customHeight="1" x14ac:dyDescent="0.2">
      <c r="A13" s="203">
        <v>44504</v>
      </c>
      <c r="B13" s="204" t="s">
        <v>201</v>
      </c>
      <c r="C13" s="205" t="s">
        <v>202</v>
      </c>
      <c r="D13" s="205" t="s">
        <v>203</v>
      </c>
      <c r="E13" s="196"/>
      <c r="F13" s="230"/>
      <c r="G13" s="230"/>
      <c r="H13" s="205" t="s">
        <v>204</v>
      </c>
      <c r="I13" s="79">
        <v>1</v>
      </c>
      <c r="J13" s="231">
        <v>1260</v>
      </c>
      <c r="K13" s="232">
        <v>55</v>
      </c>
      <c r="L13" s="160">
        <v>81900</v>
      </c>
      <c r="O13" s="2"/>
      <c r="P13" s="2"/>
      <c r="Q13" s="2"/>
      <c r="R13" s="2"/>
      <c r="S13" s="2"/>
      <c r="T13" s="2"/>
      <c r="U13" s="2"/>
    </row>
    <row r="14" spans="1:21" ht="15" customHeight="1" x14ac:dyDescent="0.2">
      <c r="A14" s="161">
        <v>44504</v>
      </c>
      <c r="B14" s="71" t="s">
        <v>205</v>
      </c>
      <c r="C14" s="72" t="s">
        <v>206</v>
      </c>
      <c r="D14" s="72" t="s">
        <v>124</v>
      </c>
      <c r="E14" s="196"/>
      <c r="F14" s="197" t="s">
        <v>207</v>
      </c>
      <c r="G14" s="197">
        <v>181</v>
      </c>
      <c r="H14" s="205" t="s">
        <v>204</v>
      </c>
      <c r="I14" s="81">
        <v>1</v>
      </c>
      <c r="J14" s="75">
        <v>1190</v>
      </c>
      <c r="K14" s="97">
        <v>83</v>
      </c>
      <c r="L14" s="160">
        <v>77350</v>
      </c>
      <c r="M14" s="2"/>
      <c r="N14" s="2"/>
      <c r="O14" s="2"/>
      <c r="P14" s="2"/>
      <c r="Q14" s="2"/>
      <c r="R14" s="2"/>
      <c r="S14" s="2"/>
      <c r="T14" s="2"/>
      <c r="U14" s="2"/>
    </row>
    <row r="15" spans="1:21" ht="15" customHeight="1" x14ac:dyDescent="0.2">
      <c r="A15" s="203">
        <v>44504</v>
      </c>
      <c r="B15" s="204" t="s">
        <v>208</v>
      </c>
      <c r="C15" s="205" t="s">
        <v>209</v>
      </c>
      <c r="D15" s="205" t="s">
        <v>124</v>
      </c>
      <c r="E15" s="196"/>
      <c r="F15" s="230" t="s">
        <v>207</v>
      </c>
      <c r="G15" s="230">
        <v>181</v>
      </c>
      <c r="H15" s="205" t="s">
        <v>204</v>
      </c>
      <c r="I15" s="79">
        <v>1</v>
      </c>
      <c r="J15" s="231">
        <v>1260</v>
      </c>
      <c r="K15" s="232">
        <v>55</v>
      </c>
      <c r="L15" s="160">
        <v>81900</v>
      </c>
    </row>
    <row r="16" spans="1:21" ht="15" customHeight="1" x14ac:dyDescent="0.2">
      <c r="A16" s="203">
        <v>44504</v>
      </c>
      <c r="B16" s="204" t="s">
        <v>210</v>
      </c>
      <c r="C16" s="243" t="s">
        <v>211</v>
      </c>
      <c r="D16" s="205" t="s">
        <v>124</v>
      </c>
      <c r="E16" s="196"/>
      <c r="F16" s="230" t="s">
        <v>207</v>
      </c>
      <c r="G16" s="230">
        <v>181</v>
      </c>
      <c r="H16" s="205" t="s">
        <v>204</v>
      </c>
      <c r="I16" s="79">
        <v>1</v>
      </c>
      <c r="J16" s="231">
        <v>1260</v>
      </c>
      <c r="K16" s="232">
        <v>55</v>
      </c>
      <c r="L16" s="160">
        <v>81900</v>
      </c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203">
        <v>44505</v>
      </c>
      <c r="B17" s="204" t="s">
        <v>167</v>
      </c>
      <c r="C17" s="205" t="s">
        <v>168</v>
      </c>
      <c r="D17" s="205" t="s">
        <v>169</v>
      </c>
      <c r="E17" s="196">
        <v>2</v>
      </c>
      <c r="F17" s="230">
        <v>6</v>
      </c>
      <c r="G17" s="230">
        <v>9</v>
      </c>
      <c r="H17" s="205" t="s">
        <v>170</v>
      </c>
      <c r="I17" s="81">
        <v>1</v>
      </c>
      <c r="J17" s="202">
        <v>1307</v>
      </c>
      <c r="K17" s="314">
        <v>530</v>
      </c>
      <c r="L17" s="198">
        <v>121242</v>
      </c>
      <c r="M17" s="2"/>
    </row>
    <row r="18" spans="1:21" ht="15" customHeight="1" x14ac:dyDescent="0.2">
      <c r="A18" s="203">
        <v>44505</v>
      </c>
      <c r="B18" s="71" t="s">
        <v>171</v>
      </c>
      <c r="C18" s="72" t="s">
        <v>172</v>
      </c>
      <c r="D18" s="241" t="s">
        <v>169</v>
      </c>
      <c r="E18" s="196">
        <v>2</v>
      </c>
      <c r="F18" s="197">
        <v>7</v>
      </c>
      <c r="G18" s="197">
        <v>9</v>
      </c>
      <c r="H18" s="205" t="s">
        <v>170</v>
      </c>
      <c r="I18" s="81">
        <v>1</v>
      </c>
      <c r="J18" s="75">
        <v>2628</v>
      </c>
      <c r="K18" s="97">
        <v>464</v>
      </c>
      <c r="L18" s="160">
        <v>204072</v>
      </c>
      <c r="M18" s="2"/>
      <c r="N18" s="2"/>
      <c r="O18" s="2"/>
      <c r="P18" s="2"/>
      <c r="Q18" s="2"/>
      <c r="R18" s="2"/>
      <c r="S18" s="2"/>
      <c r="T18" s="2"/>
      <c r="U18" s="2"/>
    </row>
    <row r="19" spans="1:21" ht="15" customHeight="1" x14ac:dyDescent="0.2">
      <c r="A19" s="203">
        <v>44505</v>
      </c>
      <c r="B19" s="204" t="s">
        <v>173</v>
      </c>
      <c r="C19" s="205" t="s">
        <v>174</v>
      </c>
      <c r="D19" s="205" t="s">
        <v>169</v>
      </c>
      <c r="E19" s="196">
        <v>2</v>
      </c>
      <c r="F19" s="230">
        <v>27</v>
      </c>
      <c r="G19" s="230">
        <v>4</v>
      </c>
      <c r="H19" s="205" t="s">
        <v>170</v>
      </c>
      <c r="I19" s="79">
        <v>1</v>
      </c>
      <c r="J19" s="231">
        <v>2125</v>
      </c>
      <c r="K19" s="232">
        <v>544</v>
      </c>
      <c r="L19" s="160">
        <v>176154</v>
      </c>
      <c r="M19" s="2"/>
      <c r="N19" s="2"/>
      <c r="O19" s="2"/>
      <c r="P19" s="2"/>
      <c r="Q19" s="2"/>
      <c r="R19" s="2"/>
      <c r="S19" s="2"/>
      <c r="T19" s="2"/>
      <c r="U19" s="2"/>
    </row>
    <row r="20" spans="1:21" ht="15" customHeight="1" x14ac:dyDescent="0.2">
      <c r="A20" s="203">
        <v>44505</v>
      </c>
      <c r="B20" s="204" t="s">
        <v>175</v>
      </c>
      <c r="C20" s="205" t="s">
        <v>176</v>
      </c>
      <c r="D20" s="205" t="s">
        <v>177</v>
      </c>
      <c r="E20" s="196">
        <v>3</v>
      </c>
      <c r="F20" s="230">
        <v>2</v>
      </c>
      <c r="G20" s="230">
        <v>12</v>
      </c>
      <c r="H20" s="205" t="s">
        <v>170</v>
      </c>
      <c r="I20" s="79">
        <v>1</v>
      </c>
      <c r="J20" s="231">
        <v>2223</v>
      </c>
      <c r="K20" s="232">
        <v>447</v>
      </c>
      <c r="L20" s="160">
        <v>176220</v>
      </c>
      <c r="N20" s="2"/>
      <c r="T20" s="2"/>
      <c r="U20" s="2"/>
    </row>
    <row r="21" spans="1:21" s="2" customFormat="1" ht="15" customHeight="1" x14ac:dyDescent="0.2">
      <c r="A21" s="203">
        <v>44505</v>
      </c>
      <c r="B21" s="204" t="s">
        <v>178</v>
      </c>
      <c r="C21" s="205" t="s">
        <v>179</v>
      </c>
      <c r="D21" s="205" t="s">
        <v>180</v>
      </c>
      <c r="E21" s="196"/>
      <c r="F21" s="230">
        <v>11</v>
      </c>
      <c r="G21" s="230">
        <v>2</v>
      </c>
      <c r="H21" s="205" t="s">
        <v>170</v>
      </c>
      <c r="I21" s="79">
        <v>1</v>
      </c>
      <c r="J21" s="231">
        <v>1643</v>
      </c>
      <c r="K21" s="313">
        <v>523</v>
      </c>
      <c r="L21" s="198">
        <v>142956</v>
      </c>
    </row>
    <row r="22" spans="1:21" s="2" customFormat="1" ht="15" customHeight="1" x14ac:dyDescent="0.2">
      <c r="A22" s="203">
        <v>44505</v>
      </c>
      <c r="B22" s="204" t="s">
        <v>181</v>
      </c>
      <c r="C22" s="205" t="s">
        <v>182</v>
      </c>
      <c r="D22" s="205" t="s">
        <v>180</v>
      </c>
      <c r="E22" s="196"/>
      <c r="F22" s="230">
        <v>20</v>
      </c>
      <c r="G22" s="230">
        <v>1</v>
      </c>
      <c r="H22" s="205" t="s">
        <v>170</v>
      </c>
      <c r="I22" s="79">
        <v>1</v>
      </c>
      <c r="J22" s="231">
        <v>1830</v>
      </c>
      <c r="K22" s="232">
        <v>522</v>
      </c>
      <c r="L22" s="160">
        <v>156000</v>
      </c>
    </row>
    <row r="23" spans="1:21" s="2" customFormat="1" ht="15" customHeight="1" x14ac:dyDescent="0.2">
      <c r="A23" s="203">
        <v>44505</v>
      </c>
      <c r="B23" s="204" t="s">
        <v>183</v>
      </c>
      <c r="C23" s="205" t="s">
        <v>184</v>
      </c>
      <c r="D23" s="205" t="s">
        <v>180</v>
      </c>
      <c r="E23" s="196"/>
      <c r="F23" s="230">
        <v>12</v>
      </c>
      <c r="G23" s="230">
        <v>1</v>
      </c>
      <c r="H23" s="205" t="s">
        <v>170</v>
      </c>
      <c r="I23" s="79">
        <v>1</v>
      </c>
      <c r="J23" s="231">
        <v>1849</v>
      </c>
      <c r="K23" s="232">
        <v>521</v>
      </c>
      <c r="L23" s="160">
        <v>156420</v>
      </c>
    </row>
    <row r="24" spans="1:21" s="2" customFormat="1" ht="15" customHeight="1" x14ac:dyDescent="0.2">
      <c r="A24" s="203">
        <v>44505</v>
      </c>
      <c r="B24" s="204" t="s">
        <v>185</v>
      </c>
      <c r="C24" s="205" t="s">
        <v>186</v>
      </c>
      <c r="D24" s="205" t="s">
        <v>177</v>
      </c>
      <c r="E24" s="196">
        <v>3</v>
      </c>
      <c r="F24" s="230">
        <v>1</v>
      </c>
      <c r="G24" s="230">
        <v>12</v>
      </c>
      <c r="H24" s="205" t="s">
        <v>170</v>
      </c>
      <c r="I24" s="79">
        <v>1</v>
      </c>
      <c r="J24" s="231">
        <v>2223</v>
      </c>
      <c r="K24" s="232">
        <v>508</v>
      </c>
      <c r="L24" s="160">
        <v>180246</v>
      </c>
    </row>
    <row r="25" spans="1:21" s="2" customFormat="1" ht="15" customHeight="1" x14ac:dyDescent="0.2">
      <c r="A25" s="203">
        <v>44505</v>
      </c>
      <c r="B25" s="204" t="s">
        <v>187</v>
      </c>
      <c r="C25" s="205" t="s">
        <v>188</v>
      </c>
      <c r="D25" s="205" t="s">
        <v>180</v>
      </c>
      <c r="E25" s="196"/>
      <c r="F25" s="230">
        <v>20</v>
      </c>
      <c r="G25" s="230">
        <v>2</v>
      </c>
      <c r="H25" s="205" t="s">
        <v>170</v>
      </c>
      <c r="I25" s="79">
        <v>1</v>
      </c>
      <c r="J25" s="231">
        <v>1849</v>
      </c>
      <c r="K25" s="232">
        <v>521</v>
      </c>
      <c r="L25" s="160">
        <v>156420</v>
      </c>
    </row>
    <row r="26" spans="1:21" s="2" customFormat="1" ht="15" customHeight="1" x14ac:dyDescent="0.2">
      <c r="A26" s="203">
        <v>44505</v>
      </c>
      <c r="B26" s="204" t="s">
        <v>189</v>
      </c>
      <c r="C26" s="205" t="s">
        <v>190</v>
      </c>
      <c r="D26" s="205" t="s">
        <v>180</v>
      </c>
      <c r="E26" s="196"/>
      <c r="F26" s="230">
        <v>19</v>
      </c>
      <c r="G26" s="230">
        <v>2</v>
      </c>
      <c r="H26" s="205" t="s">
        <v>170</v>
      </c>
      <c r="I26" s="79">
        <v>1</v>
      </c>
      <c r="J26" s="231">
        <v>2607</v>
      </c>
      <c r="K26" s="232">
        <v>518</v>
      </c>
      <c r="L26" s="160">
        <v>170610</v>
      </c>
    </row>
    <row r="27" spans="1:21" s="2" customFormat="1" ht="15" customHeight="1" x14ac:dyDescent="0.2">
      <c r="A27" s="203">
        <v>44505</v>
      </c>
      <c r="B27" s="204" t="s">
        <v>191</v>
      </c>
      <c r="C27" s="205" t="s">
        <v>192</v>
      </c>
      <c r="D27" s="243" t="s">
        <v>180</v>
      </c>
      <c r="E27" s="196"/>
      <c r="F27" s="230">
        <v>18</v>
      </c>
      <c r="G27" s="230">
        <v>2</v>
      </c>
      <c r="H27" s="205" t="s">
        <v>170</v>
      </c>
      <c r="I27" s="79">
        <v>1</v>
      </c>
      <c r="J27" s="231">
        <v>1643</v>
      </c>
      <c r="K27" s="232">
        <v>523</v>
      </c>
      <c r="L27" s="160">
        <v>142956</v>
      </c>
    </row>
    <row r="28" spans="1:21" s="2" customFormat="1" ht="15" customHeight="1" x14ac:dyDescent="0.2">
      <c r="A28" s="161">
        <v>44505</v>
      </c>
      <c r="B28" s="71" t="s">
        <v>193</v>
      </c>
      <c r="C28" s="72" t="s">
        <v>194</v>
      </c>
      <c r="D28" s="72" t="s">
        <v>180</v>
      </c>
      <c r="E28" s="196"/>
      <c r="F28" s="201">
        <v>17</v>
      </c>
      <c r="G28" s="72">
        <v>2</v>
      </c>
      <c r="H28" s="72" t="s">
        <v>170</v>
      </c>
      <c r="I28" s="81">
        <v>1</v>
      </c>
      <c r="J28" s="75">
        <v>1849</v>
      </c>
      <c r="K28" s="97">
        <v>521</v>
      </c>
      <c r="L28" s="160">
        <v>156420</v>
      </c>
      <c r="M28" s="1"/>
    </row>
    <row r="29" spans="1:21" s="2" customFormat="1" ht="15" customHeight="1" x14ac:dyDescent="0.2">
      <c r="A29" s="203">
        <v>44505</v>
      </c>
      <c r="B29" s="204" t="s">
        <v>195</v>
      </c>
      <c r="C29" s="205" t="s">
        <v>196</v>
      </c>
      <c r="D29" s="243" t="s">
        <v>180</v>
      </c>
      <c r="E29" s="196"/>
      <c r="F29" s="230">
        <v>15</v>
      </c>
      <c r="G29" s="230">
        <v>2</v>
      </c>
      <c r="H29" s="205" t="s">
        <v>170</v>
      </c>
      <c r="I29" s="79">
        <v>1</v>
      </c>
      <c r="J29" s="231">
        <v>1643</v>
      </c>
      <c r="K29" s="232">
        <v>142956</v>
      </c>
      <c r="L29" s="198">
        <v>142956</v>
      </c>
      <c r="M29" s="1"/>
    </row>
    <row r="30" spans="1:21" s="2" customFormat="1" ht="15" customHeight="1" x14ac:dyDescent="0.2">
      <c r="A30" s="203">
        <v>44505</v>
      </c>
      <c r="B30" s="204" t="s">
        <v>197</v>
      </c>
      <c r="C30" s="205" t="s">
        <v>198</v>
      </c>
      <c r="D30" s="205" t="s">
        <v>180</v>
      </c>
      <c r="E30" s="196"/>
      <c r="F30" s="230">
        <v>14</v>
      </c>
      <c r="G30" s="230">
        <v>2</v>
      </c>
      <c r="H30" s="205" t="s">
        <v>170</v>
      </c>
      <c r="I30" s="79">
        <v>1</v>
      </c>
      <c r="J30" s="231">
        <v>1311</v>
      </c>
      <c r="K30" s="232">
        <v>436</v>
      </c>
      <c r="L30" s="160">
        <v>120000</v>
      </c>
    </row>
    <row r="31" spans="1:21" s="2" customFormat="1" ht="15" customHeight="1" x14ac:dyDescent="0.2">
      <c r="A31" s="203">
        <v>44505</v>
      </c>
      <c r="B31" s="204" t="s">
        <v>199</v>
      </c>
      <c r="C31" s="205" t="s">
        <v>200</v>
      </c>
      <c r="D31" s="205" t="s">
        <v>180</v>
      </c>
      <c r="E31" s="196"/>
      <c r="F31" s="230">
        <v>13</v>
      </c>
      <c r="G31" s="230">
        <v>2</v>
      </c>
      <c r="H31" s="205" t="s">
        <v>170</v>
      </c>
      <c r="I31" s="79">
        <v>1</v>
      </c>
      <c r="J31" s="231">
        <v>1311</v>
      </c>
      <c r="K31" s="232">
        <v>436</v>
      </c>
      <c r="L31" s="160">
        <v>120000</v>
      </c>
    </row>
    <row r="32" spans="1:21" s="2" customFormat="1" ht="15" customHeight="1" x14ac:dyDescent="0.2">
      <c r="A32" s="203">
        <v>44505</v>
      </c>
      <c r="B32" s="71" t="s">
        <v>489</v>
      </c>
      <c r="C32" s="72" t="s">
        <v>490</v>
      </c>
      <c r="D32" s="72" t="s">
        <v>491</v>
      </c>
      <c r="E32" s="196">
        <v>1</v>
      </c>
      <c r="F32" s="201">
        <v>12</v>
      </c>
      <c r="G32" s="72">
        <v>2</v>
      </c>
      <c r="H32" s="72" t="s">
        <v>492</v>
      </c>
      <c r="I32" s="81">
        <v>1</v>
      </c>
      <c r="J32" s="202">
        <v>1200</v>
      </c>
      <c r="K32" s="97">
        <v>490</v>
      </c>
      <c r="L32" s="160">
        <v>110085</v>
      </c>
      <c r="M32" s="1"/>
    </row>
    <row r="33" spans="1:21" s="2" customFormat="1" ht="15" customHeight="1" x14ac:dyDescent="0.2">
      <c r="A33" s="203">
        <v>44505</v>
      </c>
      <c r="B33" s="71" t="s">
        <v>505</v>
      </c>
      <c r="C33" s="72" t="s">
        <v>506</v>
      </c>
      <c r="D33" s="72" t="s">
        <v>77</v>
      </c>
      <c r="E33" s="196" t="s">
        <v>507</v>
      </c>
      <c r="F33" s="201">
        <v>17</v>
      </c>
      <c r="G33" s="72">
        <v>14</v>
      </c>
      <c r="H33" s="72" t="s">
        <v>508</v>
      </c>
      <c r="I33" s="81">
        <v>1</v>
      </c>
      <c r="J33" s="202">
        <v>2914</v>
      </c>
      <c r="K33" s="97">
        <v>969</v>
      </c>
      <c r="L33" s="160">
        <v>250000</v>
      </c>
      <c r="O33" s="1"/>
      <c r="P33" s="1"/>
      <c r="Q33" s="1"/>
      <c r="R33" s="1"/>
      <c r="S33" s="1"/>
      <c r="T33" s="1"/>
      <c r="U33" s="1"/>
    </row>
    <row r="34" spans="1:21" s="2" customFormat="1" ht="15" customHeight="1" x14ac:dyDescent="0.2">
      <c r="A34" s="203">
        <v>44508</v>
      </c>
      <c r="B34" s="204" t="s">
        <v>261</v>
      </c>
      <c r="C34" s="205" t="s">
        <v>262</v>
      </c>
      <c r="D34" s="205" t="s">
        <v>165</v>
      </c>
      <c r="E34" s="196">
        <v>7</v>
      </c>
      <c r="F34" s="230">
        <v>10</v>
      </c>
      <c r="G34" s="230">
        <v>21</v>
      </c>
      <c r="H34" s="205" t="s">
        <v>263</v>
      </c>
      <c r="I34" s="79">
        <v>1</v>
      </c>
      <c r="J34" s="231">
        <v>5069</v>
      </c>
      <c r="K34" s="232">
        <v>2257</v>
      </c>
      <c r="L34" s="160">
        <v>1399921</v>
      </c>
      <c r="O34" s="1"/>
      <c r="P34" s="1"/>
      <c r="Q34" s="1"/>
      <c r="R34" s="1"/>
      <c r="S34" s="1"/>
      <c r="T34" s="1"/>
      <c r="U34" s="1"/>
    </row>
    <row r="35" spans="1:21" s="2" customFormat="1" ht="14.25" customHeight="1" x14ac:dyDescent="0.2">
      <c r="A35" s="203">
        <v>44508</v>
      </c>
      <c r="B35" s="204" t="s">
        <v>264</v>
      </c>
      <c r="C35" s="205" t="s">
        <v>262</v>
      </c>
      <c r="D35" s="205" t="s">
        <v>165</v>
      </c>
      <c r="E35" s="196">
        <v>7</v>
      </c>
      <c r="F35" s="230">
        <v>10</v>
      </c>
      <c r="G35" s="230">
        <v>21</v>
      </c>
      <c r="H35" s="205" t="s">
        <v>263</v>
      </c>
      <c r="I35" s="79">
        <v>1</v>
      </c>
      <c r="J35" s="231">
        <v>0</v>
      </c>
      <c r="K35" s="232">
        <v>821</v>
      </c>
      <c r="L35" s="160">
        <v>160257</v>
      </c>
      <c r="M35" s="1"/>
      <c r="N35" s="1"/>
    </row>
    <row r="36" spans="1:21" s="2" customFormat="1" ht="14.25" customHeight="1" x14ac:dyDescent="0.2">
      <c r="A36" s="203">
        <v>44508</v>
      </c>
      <c r="B36" s="204" t="s">
        <v>265</v>
      </c>
      <c r="C36" s="205" t="s">
        <v>262</v>
      </c>
      <c r="D36" s="205" t="s">
        <v>165</v>
      </c>
      <c r="E36" s="196">
        <v>7</v>
      </c>
      <c r="F36" s="230">
        <v>10</v>
      </c>
      <c r="G36" s="230">
        <v>21</v>
      </c>
      <c r="H36" s="205" t="s">
        <v>263</v>
      </c>
      <c r="I36" s="79">
        <v>1</v>
      </c>
      <c r="J36" s="231">
        <v>448</v>
      </c>
      <c r="K36" s="232">
        <v>236</v>
      </c>
      <c r="L36" s="160">
        <v>118624</v>
      </c>
    </row>
    <row r="37" spans="1:21" s="2" customFormat="1" ht="14.25" customHeight="1" x14ac:dyDescent="0.2">
      <c r="A37" s="161">
        <v>44508</v>
      </c>
      <c r="B37" s="71" t="s">
        <v>270</v>
      </c>
      <c r="C37" s="72" t="s">
        <v>271</v>
      </c>
      <c r="D37" s="72" t="s">
        <v>61</v>
      </c>
      <c r="E37" s="196">
        <v>3</v>
      </c>
      <c r="F37" s="197">
        <v>6</v>
      </c>
      <c r="G37" s="197">
        <v>9</v>
      </c>
      <c r="H37" s="205" t="s">
        <v>272</v>
      </c>
      <c r="I37" s="81">
        <v>1</v>
      </c>
      <c r="J37" s="202">
        <v>2230</v>
      </c>
      <c r="K37" s="97">
        <v>605</v>
      </c>
      <c r="L37" s="160">
        <v>229635</v>
      </c>
      <c r="M37" s="1"/>
      <c r="N37" s="1"/>
      <c r="O37" s="1"/>
      <c r="P37" s="1"/>
      <c r="Q37" s="1"/>
      <c r="R37" s="1"/>
      <c r="S37" s="1"/>
      <c r="T37" s="1"/>
      <c r="U37" s="1"/>
    </row>
    <row r="38" spans="1:21" s="2" customFormat="1" ht="14.25" customHeight="1" x14ac:dyDescent="0.2">
      <c r="A38" s="203">
        <v>44508</v>
      </c>
      <c r="B38" s="204" t="s">
        <v>273</v>
      </c>
      <c r="C38" s="205" t="s">
        <v>274</v>
      </c>
      <c r="D38" s="205" t="s">
        <v>275</v>
      </c>
      <c r="E38" s="196">
        <v>19</v>
      </c>
      <c r="F38" s="230" t="s">
        <v>276</v>
      </c>
      <c r="G38" s="230">
        <v>1</v>
      </c>
      <c r="H38" s="205" t="s">
        <v>277</v>
      </c>
      <c r="I38" s="81">
        <v>1</v>
      </c>
      <c r="J38" s="202">
        <v>1727</v>
      </c>
      <c r="K38" s="314">
        <v>765</v>
      </c>
      <c r="L38" s="198">
        <v>164472</v>
      </c>
    </row>
    <row r="39" spans="1:21" s="2" customFormat="1" ht="14.25" customHeight="1" x14ac:dyDescent="0.2">
      <c r="A39" s="203">
        <v>44508</v>
      </c>
      <c r="B39" s="204" t="s">
        <v>483</v>
      </c>
      <c r="C39" s="205" t="s">
        <v>484</v>
      </c>
      <c r="D39" s="205" t="s">
        <v>180</v>
      </c>
      <c r="E39" s="196"/>
      <c r="F39" s="230">
        <v>19</v>
      </c>
      <c r="G39" s="230">
        <v>1</v>
      </c>
      <c r="H39" s="205" t="s">
        <v>170</v>
      </c>
      <c r="I39" s="79">
        <v>1</v>
      </c>
      <c r="J39" s="231">
        <v>1311</v>
      </c>
      <c r="K39" s="232">
        <v>436</v>
      </c>
      <c r="L39" s="160">
        <v>115302</v>
      </c>
    </row>
    <row r="40" spans="1:21" s="2" customFormat="1" ht="14.25" customHeight="1" x14ac:dyDescent="0.2">
      <c r="A40" s="203">
        <v>44508</v>
      </c>
      <c r="B40" s="204" t="s">
        <v>485</v>
      </c>
      <c r="C40" s="205" t="s">
        <v>486</v>
      </c>
      <c r="D40" s="205" t="s">
        <v>180</v>
      </c>
      <c r="E40" s="196"/>
      <c r="F40" s="230">
        <v>13</v>
      </c>
      <c r="G40" s="230">
        <v>1</v>
      </c>
      <c r="H40" s="205" t="s">
        <v>170</v>
      </c>
      <c r="I40" s="79">
        <v>1</v>
      </c>
      <c r="J40" s="231">
        <v>1643</v>
      </c>
      <c r="K40" s="232">
        <v>523</v>
      </c>
      <c r="L40" s="160">
        <v>142956</v>
      </c>
      <c r="N40" s="1"/>
    </row>
    <row r="41" spans="1:21" s="2" customFormat="1" ht="14.25" customHeight="1" x14ac:dyDescent="0.2">
      <c r="A41" s="203">
        <v>44508</v>
      </c>
      <c r="B41" s="204" t="s">
        <v>487</v>
      </c>
      <c r="C41" s="205" t="s">
        <v>488</v>
      </c>
      <c r="D41" s="205" t="s">
        <v>180</v>
      </c>
      <c r="E41" s="196"/>
      <c r="F41" s="230">
        <v>17</v>
      </c>
      <c r="G41" s="230">
        <v>1</v>
      </c>
      <c r="H41" s="205" t="s">
        <v>170</v>
      </c>
      <c r="I41" s="79">
        <v>1</v>
      </c>
      <c r="J41" s="231">
        <v>1830</v>
      </c>
      <c r="K41" s="232">
        <v>518</v>
      </c>
      <c r="L41" s="160">
        <v>156000</v>
      </c>
      <c r="M41" s="1"/>
      <c r="O41" s="1"/>
      <c r="P41" s="1"/>
      <c r="Q41" s="1"/>
      <c r="R41" s="1"/>
      <c r="S41" s="1"/>
      <c r="T41" s="1"/>
      <c r="U41" s="1"/>
    </row>
    <row r="42" spans="1:21" s="2" customFormat="1" ht="14.25" customHeight="1" x14ac:dyDescent="0.2">
      <c r="A42" s="203">
        <v>44508</v>
      </c>
      <c r="B42" s="71" t="s">
        <v>493</v>
      </c>
      <c r="C42" s="72" t="s">
        <v>494</v>
      </c>
      <c r="D42" s="72" t="s">
        <v>177</v>
      </c>
      <c r="E42" s="196">
        <v>3</v>
      </c>
      <c r="F42" s="201">
        <v>1</v>
      </c>
      <c r="G42" s="72">
        <v>10</v>
      </c>
      <c r="H42" s="72" t="s">
        <v>170</v>
      </c>
      <c r="I42" s="81">
        <v>1</v>
      </c>
      <c r="J42" s="202">
        <v>1849</v>
      </c>
      <c r="K42" s="97">
        <v>983</v>
      </c>
      <c r="L42" s="160">
        <v>146718</v>
      </c>
      <c r="N42" s="1"/>
      <c r="O42" s="1"/>
      <c r="P42" s="1"/>
      <c r="Q42" s="1"/>
      <c r="R42" s="1"/>
      <c r="S42" s="1"/>
      <c r="T42" s="1"/>
      <c r="U42" s="1"/>
    </row>
    <row r="43" spans="1:21" s="2" customFormat="1" ht="14.25" customHeight="1" x14ac:dyDescent="0.2">
      <c r="A43" s="203">
        <v>44508</v>
      </c>
      <c r="B43" s="71" t="s">
        <v>509</v>
      </c>
      <c r="C43" s="72" t="s">
        <v>510</v>
      </c>
      <c r="D43" s="72" t="s">
        <v>511</v>
      </c>
      <c r="E43" s="196">
        <v>13</v>
      </c>
      <c r="F43" s="201">
        <v>7</v>
      </c>
      <c r="G43" s="72">
        <v>9</v>
      </c>
      <c r="H43" s="72" t="s">
        <v>512</v>
      </c>
      <c r="I43" s="81">
        <v>1</v>
      </c>
      <c r="J43" s="202">
        <v>2407</v>
      </c>
      <c r="K43" s="97">
        <v>879</v>
      </c>
      <c r="L43" s="160">
        <v>230000</v>
      </c>
      <c r="N43" s="1"/>
      <c r="T43" s="1"/>
      <c r="U43" s="1"/>
    </row>
    <row r="44" spans="1:21" s="2" customFormat="1" ht="14.25" customHeight="1" x14ac:dyDescent="0.2">
      <c r="A44" s="203">
        <v>44508</v>
      </c>
      <c r="B44" s="71" t="s">
        <v>513</v>
      </c>
      <c r="C44" s="72" t="s">
        <v>514</v>
      </c>
      <c r="D44" s="72" t="s">
        <v>77</v>
      </c>
      <c r="E44" s="196" t="s">
        <v>507</v>
      </c>
      <c r="F44" s="201">
        <v>6</v>
      </c>
      <c r="G44" s="72">
        <v>18</v>
      </c>
      <c r="H44" s="72" t="s">
        <v>272</v>
      </c>
      <c r="I44" s="81">
        <v>1</v>
      </c>
      <c r="J44" s="202">
        <v>2750</v>
      </c>
      <c r="K44" s="97">
        <v>726</v>
      </c>
      <c r="L44" s="160">
        <v>281556</v>
      </c>
      <c r="M44" s="1"/>
      <c r="N44" s="1"/>
    </row>
    <row r="45" spans="1:21" s="2" customFormat="1" ht="14.25" customHeight="1" x14ac:dyDescent="0.2">
      <c r="A45" s="203">
        <v>44510</v>
      </c>
      <c r="B45" s="204" t="s">
        <v>278</v>
      </c>
      <c r="C45" s="205" t="s">
        <v>279</v>
      </c>
      <c r="D45" s="205" t="s">
        <v>180</v>
      </c>
      <c r="E45" s="196"/>
      <c r="F45" s="230">
        <v>16</v>
      </c>
      <c r="G45" s="230">
        <v>1</v>
      </c>
      <c r="H45" s="205" t="s">
        <v>170</v>
      </c>
      <c r="I45" s="79">
        <v>1</v>
      </c>
      <c r="J45" s="231">
        <v>1311</v>
      </c>
      <c r="K45" s="232">
        <v>436</v>
      </c>
      <c r="L45" s="160">
        <v>146000</v>
      </c>
      <c r="T45" s="1"/>
      <c r="U45" s="1"/>
    </row>
    <row r="46" spans="1:21" s="2" customFormat="1" ht="14.25" customHeight="1" x14ac:dyDescent="0.2">
      <c r="A46" s="203">
        <v>44510</v>
      </c>
      <c r="B46" s="204" t="s">
        <v>280</v>
      </c>
      <c r="C46" s="205" t="s">
        <v>281</v>
      </c>
      <c r="D46" s="205" t="s">
        <v>81</v>
      </c>
      <c r="E46" s="196">
        <v>10</v>
      </c>
      <c r="F46" s="230" t="s">
        <v>282</v>
      </c>
      <c r="G46" s="230">
        <v>1</v>
      </c>
      <c r="H46" s="205" t="s">
        <v>283</v>
      </c>
      <c r="I46" s="79">
        <v>1</v>
      </c>
      <c r="J46" s="231">
        <v>2844</v>
      </c>
      <c r="K46" s="232">
        <v>1240</v>
      </c>
      <c r="L46" s="160">
        <v>400000</v>
      </c>
      <c r="N46" s="1"/>
      <c r="O46" s="1"/>
      <c r="P46" s="1"/>
      <c r="Q46" s="1"/>
      <c r="R46" s="1"/>
      <c r="S46" s="1"/>
      <c r="T46" s="1"/>
      <c r="U46" s="1"/>
    </row>
    <row r="47" spans="1:21" s="2" customFormat="1" ht="14.25" customHeight="1" x14ac:dyDescent="0.2">
      <c r="A47" s="203">
        <v>44511</v>
      </c>
      <c r="B47" s="204" t="s">
        <v>289</v>
      </c>
      <c r="C47" s="205" t="s">
        <v>290</v>
      </c>
      <c r="D47" s="205" t="s">
        <v>291</v>
      </c>
      <c r="E47" s="196">
        <v>20</v>
      </c>
      <c r="F47" s="230">
        <v>25</v>
      </c>
      <c r="G47" s="230">
        <v>1</v>
      </c>
      <c r="H47" s="205" t="s">
        <v>283</v>
      </c>
      <c r="I47" s="79">
        <v>1</v>
      </c>
      <c r="J47" s="231">
        <v>2160</v>
      </c>
      <c r="K47" s="313">
        <v>630</v>
      </c>
      <c r="L47" s="198">
        <v>206000</v>
      </c>
    </row>
    <row r="48" spans="1:21" s="2" customFormat="1" ht="13.35" customHeight="1" x14ac:dyDescent="0.2">
      <c r="A48" s="161">
        <v>44511</v>
      </c>
      <c r="B48" s="71" t="s">
        <v>292</v>
      </c>
      <c r="C48" s="72" t="s">
        <v>293</v>
      </c>
      <c r="D48" s="72" t="s">
        <v>294</v>
      </c>
      <c r="E48" s="196">
        <v>1</v>
      </c>
      <c r="F48" s="197">
        <v>8</v>
      </c>
      <c r="G48" s="197">
        <v>2</v>
      </c>
      <c r="H48" s="205" t="s">
        <v>68</v>
      </c>
      <c r="I48" s="81">
        <v>1</v>
      </c>
      <c r="J48" s="202">
        <v>2564</v>
      </c>
      <c r="K48" s="97">
        <v>584</v>
      </c>
      <c r="L48" s="198">
        <v>207768</v>
      </c>
      <c r="M48" s="1"/>
    </row>
    <row r="49" spans="1:21" s="2" customFormat="1" ht="13.35" customHeight="1" x14ac:dyDescent="0.2">
      <c r="A49" s="203">
        <v>44511</v>
      </c>
      <c r="B49" s="204" t="s">
        <v>295</v>
      </c>
      <c r="C49" s="205" t="s">
        <v>296</v>
      </c>
      <c r="D49" s="205" t="s">
        <v>294</v>
      </c>
      <c r="E49" s="196">
        <v>1</v>
      </c>
      <c r="F49" s="230">
        <v>6</v>
      </c>
      <c r="G49" s="230">
        <v>5</v>
      </c>
      <c r="H49" s="205" t="s">
        <v>68</v>
      </c>
      <c r="I49" s="79">
        <v>1</v>
      </c>
      <c r="J49" s="231">
        <v>1262</v>
      </c>
      <c r="K49" s="232">
        <v>398</v>
      </c>
      <c r="L49" s="160">
        <v>109626</v>
      </c>
    </row>
    <row r="50" spans="1:21" s="2" customFormat="1" ht="13.35" customHeight="1" x14ac:dyDescent="0.2">
      <c r="A50" s="203">
        <v>44511</v>
      </c>
      <c r="B50" s="204" t="s">
        <v>299</v>
      </c>
      <c r="C50" s="205" t="s">
        <v>300</v>
      </c>
      <c r="D50" s="205" t="s">
        <v>294</v>
      </c>
      <c r="E50" s="196">
        <v>1</v>
      </c>
      <c r="F50" s="230">
        <v>39</v>
      </c>
      <c r="G50" s="230">
        <v>1</v>
      </c>
      <c r="H50" s="205" t="s">
        <v>68</v>
      </c>
      <c r="I50" s="79">
        <v>1</v>
      </c>
      <c r="J50" s="231">
        <v>2036</v>
      </c>
      <c r="K50" s="232">
        <v>577</v>
      </c>
      <c r="L50" s="160">
        <v>172458</v>
      </c>
      <c r="M50" s="1"/>
      <c r="N50" s="1"/>
      <c r="O50" s="1"/>
      <c r="P50" s="1"/>
      <c r="Q50" s="1"/>
      <c r="R50" s="1"/>
      <c r="S50" s="1"/>
      <c r="T50" s="1"/>
      <c r="U50" s="1"/>
    </row>
    <row r="51" spans="1:21" s="2" customFormat="1" ht="13.35" customHeight="1" x14ac:dyDescent="0.2">
      <c r="A51" s="203">
        <v>44511</v>
      </c>
      <c r="B51" s="204" t="s">
        <v>301</v>
      </c>
      <c r="C51" s="205" t="s">
        <v>302</v>
      </c>
      <c r="D51" s="205" t="s">
        <v>294</v>
      </c>
      <c r="E51" s="196">
        <v>1</v>
      </c>
      <c r="F51" s="230">
        <v>38</v>
      </c>
      <c r="G51" s="230">
        <v>1</v>
      </c>
      <c r="H51" s="205" t="s">
        <v>68</v>
      </c>
      <c r="I51" s="79">
        <v>1</v>
      </c>
      <c r="J51" s="231">
        <v>1835</v>
      </c>
      <c r="K51" s="232">
        <v>599</v>
      </c>
      <c r="L51" s="160">
        <v>164800</v>
      </c>
      <c r="M51" s="1"/>
      <c r="N51" s="1"/>
      <c r="O51" s="1"/>
      <c r="P51" s="1"/>
      <c r="Q51" s="1"/>
      <c r="R51" s="1"/>
      <c r="S51" s="1"/>
      <c r="T51" s="1"/>
      <c r="U51" s="1"/>
    </row>
    <row r="52" spans="1:21" s="2" customFormat="1" ht="13.35" customHeight="1" x14ac:dyDescent="0.2">
      <c r="A52" s="203">
        <v>44512</v>
      </c>
      <c r="B52" s="204" t="s">
        <v>474</v>
      </c>
      <c r="C52" s="205" t="s">
        <v>475</v>
      </c>
      <c r="D52" s="205" t="s">
        <v>291</v>
      </c>
      <c r="E52" s="196">
        <v>19</v>
      </c>
      <c r="F52" s="230">
        <v>12</v>
      </c>
      <c r="G52" s="230">
        <v>1</v>
      </c>
      <c r="H52" s="205" t="s">
        <v>476</v>
      </c>
      <c r="I52" s="81">
        <v>1</v>
      </c>
      <c r="J52" s="231">
        <v>1877</v>
      </c>
      <c r="K52" s="313">
        <v>773</v>
      </c>
      <c r="L52" s="198">
        <v>281374</v>
      </c>
      <c r="M52" s="1"/>
      <c r="N52" s="1"/>
      <c r="O52" s="1"/>
      <c r="P52" s="1"/>
      <c r="Q52" s="1"/>
      <c r="R52" s="1"/>
      <c r="S52" s="1"/>
      <c r="T52" s="1"/>
      <c r="U52" s="1"/>
    </row>
    <row r="53" spans="1:21" s="2" customFormat="1" ht="13.35" customHeight="1" x14ac:dyDescent="0.2">
      <c r="A53" s="203">
        <v>44512</v>
      </c>
      <c r="B53" s="204" t="s">
        <v>477</v>
      </c>
      <c r="C53" s="205" t="s">
        <v>478</v>
      </c>
      <c r="D53" s="205" t="s">
        <v>61</v>
      </c>
      <c r="E53" s="196">
        <v>3</v>
      </c>
      <c r="F53" s="230">
        <v>10</v>
      </c>
      <c r="G53" s="230">
        <v>7</v>
      </c>
      <c r="H53" s="205" t="s">
        <v>62</v>
      </c>
      <c r="I53" s="79">
        <v>1</v>
      </c>
      <c r="J53" s="231">
        <v>1724</v>
      </c>
      <c r="K53" s="232">
        <v>558</v>
      </c>
      <c r="L53" s="160">
        <v>150612</v>
      </c>
      <c r="M53" s="1"/>
      <c r="N53" s="1"/>
      <c r="O53" s="1"/>
      <c r="P53" s="1"/>
      <c r="Q53" s="1"/>
      <c r="R53" s="1"/>
      <c r="S53" s="1"/>
      <c r="T53" s="1"/>
      <c r="U53" s="1"/>
    </row>
    <row r="54" spans="1:21" s="2" customFormat="1" ht="13.35" customHeight="1" x14ac:dyDescent="0.2">
      <c r="A54" s="203">
        <v>44512</v>
      </c>
      <c r="B54" s="204" t="s">
        <v>479</v>
      </c>
      <c r="C54" s="205" t="s">
        <v>480</v>
      </c>
      <c r="D54" s="205" t="s">
        <v>61</v>
      </c>
      <c r="E54" s="196">
        <v>3</v>
      </c>
      <c r="F54" s="230">
        <v>38</v>
      </c>
      <c r="G54" s="230">
        <v>7</v>
      </c>
      <c r="H54" s="205" t="s">
        <v>62</v>
      </c>
      <c r="I54" s="79">
        <v>1</v>
      </c>
      <c r="J54" s="231">
        <v>1844</v>
      </c>
      <c r="K54" s="232">
        <v>599</v>
      </c>
      <c r="L54" s="160">
        <v>161238</v>
      </c>
      <c r="M54" s="1"/>
      <c r="N54" s="1"/>
      <c r="O54" s="1"/>
      <c r="P54" s="1"/>
      <c r="Q54" s="1"/>
      <c r="R54" s="1"/>
      <c r="S54" s="1"/>
      <c r="T54" s="1"/>
      <c r="U54" s="1"/>
    </row>
    <row r="55" spans="1:21" s="2" customFormat="1" ht="13.35" customHeight="1" x14ac:dyDescent="0.2">
      <c r="A55" s="203">
        <v>44512</v>
      </c>
      <c r="B55" s="204" t="s">
        <v>481</v>
      </c>
      <c r="C55" s="205" t="s">
        <v>482</v>
      </c>
      <c r="D55" s="205" t="s">
        <v>61</v>
      </c>
      <c r="E55" s="196">
        <v>3</v>
      </c>
      <c r="F55" s="230">
        <v>19</v>
      </c>
      <c r="G55" s="230">
        <v>7</v>
      </c>
      <c r="H55" s="205" t="s">
        <v>62</v>
      </c>
      <c r="I55" s="79">
        <v>1</v>
      </c>
      <c r="J55" s="231">
        <v>1807</v>
      </c>
      <c r="K55" s="232">
        <v>646</v>
      </c>
      <c r="L55" s="160">
        <v>161898</v>
      </c>
      <c r="M55" s="1"/>
      <c r="N55" s="1"/>
      <c r="O55" s="1"/>
      <c r="P55" s="1"/>
      <c r="Q55" s="1"/>
      <c r="R55" s="1"/>
      <c r="S55" s="1"/>
      <c r="T55" s="1"/>
      <c r="U55" s="1"/>
    </row>
    <row r="56" spans="1:21" s="2" customFormat="1" ht="13.35" customHeight="1" x14ac:dyDescent="0.2">
      <c r="A56" s="203">
        <v>44512</v>
      </c>
      <c r="B56" s="71" t="s">
        <v>495</v>
      </c>
      <c r="C56" s="241" t="s">
        <v>496</v>
      </c>
      <c r="D56" s="72" t="s">
        <v>497</v>
      </c>
      <c r="E56" s="196"/>
      <c r="F56" s="201">
        <v>5</v>
      </c>
      <c r="G56" s="72">
        <v>2</v>
      </c>
      <c r="H56" s="72" t="s">
        <v>498</v>
      </c>
      <c r="I56" s="81">
        <v>1</v>
      </c>
      <c r="J56" s="202">
        <v>1763</v>
      </c>
      <c r="K56" s="97">
        <v>149</v>
      </c>
      <c r="L56" s="160">
        <v>130000</v>
      </c>
      <c r="M56" s="1"/>
      <c r="N56" s="1"/>
      <c r="O56" s="1"/>
      <c r="P56" s="1"/>
      <c r="Q56" s="1"/>
      <c r="R56" s="1"/>
      <c r="S56" s="1"/>
      <c r="T56" s="1"/>
      <c r="U56" s="1"/>
    </row>
    <row r="57" spans="1:21" s="2" customFormat="1" ht="13.35" customHeight="1" x14ac:dyDescent="0.2">
      <c r="A57" s="203">
        <v>44512</v>
      </c>
      <c r="B57" s="71" t="s">
        <v>499</v>
      </c>
      <c r="C57" s="72" t="s">
        <v>500</v>
      </c>
      <c r="D57" s="72" t="s">
        <v>294</v>
      </c>
      <c r="E57" s="196">
        <v>1</v>
      </c>
      <c r="F57" s="201">
        <v>10</v>
      </c>
      <c r="G57" s="72">
        <v>6</v>
      </c>
      <c r="H57" s="72" t="s">
        <v>68</v>
      </c>
      <c r="I57" s="81">
        <v>1</v>
      </c>
      <c r="J57" s="202">
        <v>1262</v>
      </c>
      <c r="K57" s="97">
        <v>408</v>
      </c>
      <c r="L57" s="160">
        <v>109626</v>
      </c>
      <c r="M57" s="1"/>
      <c r="N57" s="1"/>
      <c r="O57" s="1"/>
      <c r="P57" s="1"/>
      <c r="Q57" s="1"/>
      <c r="R57" s="1"/>
      <c r="S57" s="1"/>
      <c r="T57" s="1"/>
      <c r="U57" s="1"/>
    </row>
    <row r="58" spans="1:21" s="2" customFormat="1" ht="13.35" customHeight="1" x14ac:dyDescent="0.2">
      <c r="A58" s="203">
        <v>44512</v>
      </c>
      <c r="B58" s="71" t="s">
        <v>501</v>
      </c>
      <c r="C58" s="72" t="s">
        <v>502</v>
      </c>
      <c r="D58" s="72" t="s">
        <v>67</v>
      </c>
      <c r="E58" s="196">
        <v>4</v>
      </c>
      <c r="F58" s="201">
        <v>35</v>
      </c>
      <c r="G58" s="72">
        <v>12</v>
      </c>
      <c r="H58" s="72" t="s">
        <v>68</v>
      </c>
      <c r="I58" s="81">
        <v>1</v>
      </c>
      <c r="J58" s="202">
        <v>1443</v>
      </c>
      <c r="K58" s="97">
        <v>413</v>
      </c>
      <c r="L58" s="160">
        <v>122562</v>
      </c>
      <c r="M58" s="1"/>
      <c r="N58" s="1"/>
      <c r="O58" s="1"/>
      <c r="P58" s="1"/>
      <c r="Q58" s="1"/>
      <c r="R58" s="1"/>
      <c r="S58" s="1"/>
      <c r="T58" s="1"/>
      <c r="U58" s="1"/>
    </row>
    <row r="59" spans="1:21" s="2" customFormat="1" ht="13.35" customHeight="1" x14ac:dyDescent="0.2">
      <c r="A59" s="203">
        <v>44512</v>
      </c>
      <c r="B59" s="71" t="s">
        <v>503</v>
      </c>
      <c r="C59" s="72" t="s">
        <v>504</v>
      </c>
      <c r="D59" s="72" t="s">
        <v>67</v>
      </c>
      <c r="E59" s="196">
        <v>4</v>
      </c>
      <c r="F59" s="201">
        <v>34</v>
      </c>
      <c r="G59" s="72">
        <v>12</v>
      </c>
      <c r="H59" s="72" t="s">
        <v>68</v>
      </c>
      <c r="I59" s="81">
        <v>1</v>
      </c>
      <c r="J59" s="202">
        <v>1653</v>
      </c>
      <c r="K59" s="97">
        <v>441</v>
      </c>
      <c r="L59" s="160">
        <v>138270</v>
      </c>
      <c r="M59" s="1"/>
      <c r="N59" s="1"/>
      <c r="O59" s="1"/>
      <c r="P59" s="1"/>
      <c r="Q59" s="1"/>
      <c r="R59" s="1"/>
      <c r="S59" s="1"/>
      <c r="T59" s="1"/>
      <c r="U59" s="1"/>
    </row>
    <row r="60" spans="1:21" s="2" customFormat="1" ht="13.35" customHeight="1" x14ac:dyDescent="0.2">
      <c r="A60" s="203">
        <v>44512</v>
      </c>
      <c r="B60" s="204" t="s">
        <v>515</v>
      </c>
      <c r="C60" s="205" t="s">
        <v>516</v>
      </c>
      <c r="D60" s="205" t="s">
        <v>67</v>
      </c>
      <c r="E60" s="196">
        <v>3</v>
      </c>
      <c r="F60" s="230">
        <v>9</v>
      </c>
      <c r="G60" s="230">
        <v>21</v>
      </c>
      <c r="H60" s="205" t="s">
        <v>68</v>
      </c>
      <c r="I60" s="81">
        <v>1</v>
      </c>
      <c r="J60" s="315">
        <v>1443</v>
      </c>
      <c r="K60" s="314">
        <v>531</v>
      </c>
      <c r="L60" s="316">
        <v>130284</v>
      </c>
      <c r="M60" s="1"/>
      <c r="N60" s="1"/>
      <c r="O60" s="1"/>
      <c r="P60" s="1"/>
      <c r="Q60" s="1"/>
      <c r="R60" s="1"/>
      <c r="S60" s="1"/>
      <c r="T60" s="1"/>
      <c r="U60" s="1"/>
    </row>
    <row r="61" spans="1:21" s="2" customFormat="1" ht="13.35" customHeight="1" x14ac:dyDescent="0.2">
      <c r="A61" s="203">
        <v>44512</v>
      </c>
      <c r="B61" s="71" t="s">
        <v>517</v>
      </c>
      <c r="C61" s="72" t="s">
        <v>518</v>
      </c>
      <c r="D61" s="72" t="s">
        <v>67</v>
      </c>
      <c r="E61" s="196">
        <v>3</v>
      </c>
      <c r="F61" s="201">
        <v>27</v>
      </c>
      <c r="G61" s="72">
        <v>21</v>
      </c>
      <c r="H61" s="72" t="s">
        <v>68</v>
      </c>
      <c r="I61" s="81">
        <v>1</v>
      </c>
      <c r="J61" s="202">
        <v>1509</v>
      </c>
      <c r="K61" s="97">
        <v>477</v>
      </c>
      <c r="L61" s="160">
        <v>131142</v>
      </c>
    </row>
    <row r="62" spans="1:21" s="2" customFormat="1" ht="13.35" customHeight="1" x14ac:dyDescent="0.2">
      <c r="A62" s="203">
        <v>44515</v>
      </c>
      <c r="B62" s="204" t="s">
        <v>528</v>
      </c>
      <c r="C62" s="205" t="s">
        <v>529</v>
      </c>
      <c r="D62" s="205" t="s">
        <v>530</v>
      </c>
      <c r="E62" s="196">
        <v>1</v>
      </c>
      <c r="F62" s="230">
        <v>5</v>
      </c>
      <c r="G62" s="230">
        <v>1</v>
      </c>
      <c r="H62" s="205" t="s">
        <v>68</v>
      </c>
      <c r="I62" s="79">
        <v>1</v>
      </c>
      <c r="J62" s="231">
        <v>1497</v>
      </c>
      <c r="K62" s="232">
        <v>544</v>
      </c>
      <c r="L62" s="160">
        <v>141240</v>
      </c>
    </row>
    <row r="63" spans="1:21" s="2" customFormat="1" ht="13.35" customHeight="1" x14ac:dyDescent="0.2">
      <c r="A63" s="203">
        <v>44516</v>
      </c>
      <c r="B63" s="204" t="s">
        <v>571</v>
      </c>
      <c r="C63" s="205" t="s">
        <v>572</v>
      </c>
      <c r="D63" s="205" t="s">
        <v>530</v>
      </c>
      <c r="E63" s="196">
        <v>1</v>
      </c>
      <c r="F63" s="230">
        <v>6</v>
      </c>
      <c r="G63" s="230">
        <v>1</v>
      </c>
      <c r="H63" s="205" t="s">
        <v>68</v>
      </c>
      <c r="I63" s="79">
        <v>1</v>
      </c>
      <c r="J63" s="231">
        <v>1497</v>
      </c>
      <c r="K63" s="232">
        <v>544</v>
      </c>
      <c r="L63" s="160">
        <v>141240</v>
      </c>
    </row>
    <row r="64" spans="1:21" s="2" customFormat="1" ht="13.35" customHeight="1" x14ac:dyDescent="0.2">
      <c r="A64" s="203">
        <v>44516</v>
      </c>
      <c r="B64" s="204" t="s">
        <v>573</v>
      </c>
      <c r="C64" s="205" t="s">
        <v>574</v>
      </c>
      <c r="D64" s="205" t="s">
        <v>575</v>
      </c>
      <c r="E64" s="196">
        <v>1</v>
      </c>
      <c r="F64" s="230">
        <v>29</v>
      </c>
      <c r="G64" s="230">
        <v>3</v>
      </c>
      <c r="H64" s="205" t="s">
        <v>68</v>
      </c>
      <c r="I64" s="79">
        <v>1</v>
      </c>
      <c r="J64" s="231">
        <v>1593</v>
      </c>
      <c r="K64" s="232">
        <v>534</v>
      </c>
      <c r="L64" s="160">
        <v>140316</v>
      </c>
    </row>
    <row r="65" spans="1:12" s="2" customFormat="1" ht="13.35" customHeight="1" x14ac:dyDescent="0.2">
      <c r="A65" s="203">
        <v>44516</v>
      </c>
      <c r="B65" s="204" t="s">
        <v>576</v>
      </c>
      <c r="C65" s="205" t="s">
        <v>577</v>
      </c>
      <c r="D65" s="205" t="s">
        <v>67</v>
      </c>
      <c r="E65" s="196">
        <v>3</v>
      </c>
      <c r="F65" s="230">
        <v>1</v>
      </c>
      <c r="G65" s="230">
        <v>22</v>
      </c>
      <c r="H65" s="205" t="s">
        <v>68</v>
      </c>
      <c r="I65" s="79">
        <v>1</v>
      </c>
      <c r="J65" s="231">
        <v>2587</v>
      </c>
      <c r="K65" s="232">
        <v>436</v>
      </c>
      <c r="L65" s="160">
        <v>199518</v>
      </c>
    </row>
    <row r="66" spans="1:12" s="2" customFormat="1" ht="13.35" customHeight="1" x14ac:dyDescent="0.2">
      <c r="A66" s="203">
        <v>44517</v>
      </c>
      <c r="B66" s="204" t="s">
        <v>578</v>
      </c>
      <c r="C66" s="205" t="s">
        <v>579</v>
      </c>
      <c r="D66" s="205" t="s">
        <v>580</v>
      </c>
      <c r="E66" s="196"/>
      <c r="F66" s="230" t="s">
        <v>581</v>
      </c>
      <c r="G66" s="230">
        <v>4</v>
      </c>
      <c r="H66" s="205" t="s">
        <v>582</v>
      </c>
      <c r="I66" s="79">
        <v>1</v>
      </c>
      <c r="J66" s="231">
        <v>1446</v>
      </c>
      <c r="K66" s="232">
        <v>175</v>
      </c>
      <c r="L66" s="160">
        <v>100386</v>
      </c>
    </row>
    <row r="67" spans="1:12" s="2" customFormat="1" ht="13.35" customHeight="1" x14ac:dyDescent="0.2">
      <c r="A67" s="203">
        <v>44517</v>
      </c>
      <c r="B67" s="204" t="s">
        <v>587</v>
      </c>
      <c r="C67" s="205" t="s">
        <v>588</v>
      </c>
      <c r="D67" s="205" t="s">
        <v>589</v>
      </c>
      <c r="E67" s="196"/>
      <c r="F67" s="230">
        <v>8</v>
      </c>
      <c r="G67" s="230">
        <v>2</v>
      </c>
      <c r="H67" s="205" t="s">
        <v>590</v>
      </c>
      <c r="I67" s="79">
        <v>1</v>
      </c>
      <c r="J67" s="231">
        <v>1285</v>
      </c>
      <c r="K67" s="232">
        <v>204</v>
      </c>
      <c r="L67" s="160">
        <v>98274</v>
      </c>
    </row>
    <row r="68" spans="1:12" s="2" customFormat="1" ht="13.35" customHeight="1" x14ac:dyDescent="0.2">
      <c r="A68" s="203">
        <v>44518</v>
      </c>
      <c r="B68" s="204" t="s">
        <v>593</v>
      </c>
      <c r="C68" s="205" t="s">
        <v>594</v>
      </c>
      <c r="D68" s="205" t="s">
        <v>595</v>
      </c>
      <c r="E68" s="196"/>
      <c r="F68" s="230">
        <v>13</v>
      </c>
      <c r="G68" s="230">
        <v>1</v>
      </c>
      <c r="H68" s="205" t="s">
        <v>596</v>
      </c>
      <c r="I68" s="79">
        <v>1</v>
      </c>
      <c r="J68" s="231">
        <v>2645</v>
      </c>
      <c r="K68" s="232">
        <v>697</v>
      </c>
      <c r="L68" s="160">
        <v>213972</v>
      </c>
    </row>
    <row r="69" spans="1:12" s="2" customFormat="1" ht="13.35" customHeight="1" x14ac:dyDescent="0.2">
      <c r="A69" s="203">
        <v>44518</v>
      </c>
      <c r="B69" s="204" t="s">
        <v>711</v>
      </c>
      <c r="C69" s="205" t="s">
        <v>712</v>
      </c>
      <c r="D69" s="205" t="s">
        <v>77</v>
      </c>
      <c r="E69" s="196" t="s">
        <v>507</v>
      </c>
      <c r="F69" s="230">
        <v>15</v>
      </c>
      <c r="G69" s="230">
        <v>16</v>
      </c>
      <c r="H69" s="205" t="s">
        <v>713</v>
      </c>
      <c r="I69" s="79">
        <v>1</v>
      </c>
      <c r="J69" s="231">
        <v>2116</v>
      </c>
      <c r="K69" s="232">
        <v>796</v>
      </c>
      <c r="L69" s="160">
        <v>198000</v>
      </c>
    </row>
    <row r="70" spans="1:12" s="2" customFormat="1" ht="13.35" customHeight="1" x14ac:dyDescent="0.2">
      <c r="A70" s="203">
        <v>44518</v>
      </c>
      <c r="B70" s="204" t="s">
        <v>812</v>
      </c>
      <c r="C70" s="205" t="s">
        <v>813</v>
      </c>
      <c r="D70" s="205" t="s">
        <v>491</v>
      </c>
      <c r="E70" s="196">
        <v>1</v>
      </c>
      <c r="F70" s="230">
        <v>4</v>
      </c>
      <c r="G70" s="230">
        <v>2</v>
      </c>
      <c r="H70" s="205" t="s">
        <v>492</v>
      </c>
      <c r="I70" s="79">
        <v>1</v>
      </c>
      <c r="J70" s="231">
        <v>2180</v>
      </c>
      <c r="K70" s="232">
        <v>515</v>
      </c>
      <c r="L70" s="160">
        <v>177870</v>
      </c>
    </row>
    <row r="71" spans="1:12" s="2" customFormat="1" ht="13.35" customHeight="1" x14ac:dyDescent="0.2">
      <c r="A71" s="203">
        <v>44518</v>
      </c>
      <c r="B71" s="204" t="s">
        <v>814</v>
      </c>
      <c r="C71" s="205" t="s">
        <v>815</v>
      </c>
      <c r="D71" s="205" t="s">
        <v>491</v>
      </c>
      <c r="E71" s="196">
        <v>1</v>
      </c>
      <c r="F71" s="230">
        <v>2</v>
      </c>
      <c r="G71" s="230">
        <v>2</v>
      </c>
      <c r="H71" s="205" t="s">
        <v>492</v>
      </c>
      <c r="I71" s="79">
        <v>1</v>
      </c>
      <c r="J71" s="231">
        <v>1607</v>
      </c>
      <c r="K71" s="232">
        <v>581</v>
      </c>
      <c r="L71" s="160">
        <v>144408</v>
      </c>
    </row>
    <row r="72" spans="1:12" s="2" customFormat="1" ht="13.35" customHeight="1" x14ac:dyDescent="0.2">
      <c r="A72" s="203">
        <v>44518</v>
      </c>
      <c r="B72" s="204" t="s">
        <v>816</v>
      </c>
      <c r="C72" s="205" t="s">
        <v>817</v>
      </c>
      <c r="D72" s="205" t="s">
        <v>491</v>
      </c>
      <c r="E72" s="196">
        <v>1</v>
      </c>
      <c r="F72" s="230">
        <v>12</v>
      </c>
      <c r="G72" s="230">
        <v>5</v>
      </c>
      <c r="H72" s="205" t="s">
        <v>492</v>
      </c>
      <c r="I72" s="79">
        <v>1</v>
      </c>
      <c r="J72" s="231">
        <v>2014</v>
      </c>
      <c r="K72" s="232">
        <v>517</v>
      </c>
      <c r="L72" s="160">
        <v>167046</v>
      </c>
    </row>
    <row r="73" spans="1:12" s="2" customFormat="1" ht="13.35" customHeight="1" x14ac:dyDescent="0.2">
      <c r="A73" s="203">
        <v>44518</v>
      </c>
      <c r="B73" s="204" t="s">
        <v>826</v>
      </c>
      <c r="C73" s="205" t="s">
        <v>827</v>
      </c>
      <c r="D73" s="205" t="s">
        <v>575</v>
      </c>
      <c r="E73" s="196">
        <v>2</v>
      </c>
      <c r="F73" s="230">
        <v>2</v>
      </c>
      <c r="G73" s="230">
        <v>7</v>
      </c>
      <c r="H73" s="205" t="s">
        <v>68</v>
      </c>
      <c r="I73" s="79">
        <v>1</v>
      </c>
      <c r="J73" s="231">
        <v>1510</v>
      </c>
      <c r="K73" s="232">
        <v>513</v>
      </c>
      <c r="L73" s="160">
        <v>133452</v>
      </c>
    </row>
    <row r="74" spans="1:12" s="2" customFormat="1" ht="13.35" customHeight="1" x14ac:dyDescent="0.2">
      <c r="A74" s="203">
        <v>44518</v>
      </c>
      <c r="B74" s="204" t="s">
        <v>828</v>
      </c>
      <c r="C74" s="205" t="s">
        <v>829</v>
      </c>
      <c r="D74" s="205" t="s">
        <v>124</v>
      </c>
      <c r="E74" s="196"/>
      <c r="F74" s="230" t="s">
        <v>830</v>
      </c>
      <c r="G74" s="230">
        <v>219</v>
      </c>
      <c r="H74" s="205" t="s">
        <v>831</v>
      </c>
      <c r="I74" s="79">
        <v>1</v>
      </c>
      <c r="J74" s="231">
        <v>1993</v>
      </c>
      <c r="K74" s="232">
        <v>142</v>
      </c>
      <c r="L74" s="160">
        <v>140000</v>
      </c>
    </row>
    <row r="75" spans="1:12" s="2" customFormat="1" ht="13.35" customHeight="1" x14ac:dyDescent="0.2">
      <c r="A75" s="203">
        <v>44518</v>
      </c>
      <c r="B75" s="204" t="s">
        <v>832</v>
      </c>
      <c r="C75" s="205" t="s">
        <v>833</v>
      </c>
      <c r="D75" s="205" t="s">
        <v>491</v>
      </c>
      <c r="E75" s="196">
        <v>1</v>
      </c>
      <c r="F75" s="230">
        <v>11</v>
      </c>
      <c r="G75" s="230">
        <v>5</v>
      </c>
      <c r="H75" s="205" t="s">
        <v>492</v>
      </c>
      <c r="I75" s="79">
        <v>1</v>
      </c>
      <c r="J75" s="231">
        <v>1200</v>
      </c>
      <c r="K75" s="232">
        <v>490</v>
      </c>
      <c r="L75" s="160">
        <v>111540</v>
      </c>
    </row>
    <row r="76" spans="1:12" s="2" customFormat="1" ht="13.35" customHeight="1" x14ac:dyDescent="0.2">
      <c r="A76" s="203">
        <v>44518</v>
      </c>
      <c r="B76" s="204" t="s">
        <v>834</v>
      </c>
      <c r="C76" s="205" t="s">
        <v>835</v>
      </c>
      <c r="D76" s="205" t="s">
        <v>491</v>
      </c>
      <c r="E76" s="196">
        <v>1</v>
      </c>
      <c r="F76" s="230">
        <v>3</v>
      </c>
      <c r="G76" s="230">
        <v>2</v>
      </c>
      <c r="H76" s="205" t="s">
        <v>492</v>
      </c>
      <c r="I76" s="79">
        <v>1</v>
      </c>
      <c r="J76" s="231">
        <v>2014</v>
      </c>
      <c r="K76" s="232">
        <v>517</v>
      </c>
      <c r="L76" s="160">
        <v>167046</v>
      </c>
    </row>
    <row r="77" spans="1:12" s="2" customFormat="1" ht="13.35" customHeight="1" x14ac:dyDescent="0.2">
      <c r="A77" s="203">
        <v>44518</v>
      </c>
      <c r="B77" s="204" t="s">
        <v>836</v>
      </c>
      <c r="C77" s="205" t="s">
        <v>837</v>
      </c>
      <c r="D77" s="205" t="s">
        <v>491</v>
      </c>
      <c r="E77" s="196">
        <v>1</v>
      </c>
      <c r="F77" s="230">
        <v>9</v>
      </c>
      <c r="G77" s="230">
        <v>5</v>
      </c>
      <c r="H77" s="205" t="s">
        <v>492</v>
      </c>
      <c r="I77" s="79">
        <v>1</v>
      </c>
      <c r="J77" s="231">
        <v>1200</v>
      </c>
      <c r="K77" s="232">
        <v>550</v>
      </c>
      <c r="L77" s="160">
        <v>115500</v>
      </c>
    </row>
    <row r="78" spans="1:12" s="2" customFormat="1" ht="13.35" customHeight="1" x14ac:dyDescent="0.2">
      <c r="A78" s="203">
        <v>44518</v>
      </c>
      <c r="B78" s="204" t="s">
        <v>838</v>
      </c>
      <c r="C78" s="205" t="s">
        <v>839</v>
      </c>
      <c r="D78" s="205" t="s">
        <v>491</v>
      </c>
      <c r="E78" s="196">
        <v>1</v>
      </c>
      <c r="F78" s="230">
        <v>8</v>
      </c>
      <c r="G78" s="230">
        <v>5</v>
      </c>
      <c r="H78" s="205" t="s">
        <v>492</v>
      </c>
      <c r="I78" s="79">
        <v>1</v>
      </c>
      <c r="J78" s="231">
        <v>2014</v>
      </c>
      <c r="K78" s="232">
        <v>517</v>
      </c>
      <c r="L78" s="160">
        <v>167046</v>
      </c>
    </row>
    <row r="79" spans="1:12" s="2" customFormat="1" ht="13.35" customHeight="1" x14ac:dyDescent="0.2">
      <c r="A79" s="203">
        <v>44518</v>
      </c>
      <c r="B79" s="204" t="s">
        <v>840</v>
      </c>
      <c r="C79" s="205" t="s">
        <v>841</v>
      </c>
      <c r="D79" s="205" t="s">
        <v>491</v>
      </c>
      <c r="E79" s="196">
        <v>1</v>
      </c>
      <c r="F79" s="230">
        <v>6</v>
      </c>
      <c r="G79" s="230">
        <v>2</v>
      </c>
      <c r="H79" s="205" t="s">
        <v>492</v>
      </c>
      <c r="I79" s="79">
        <v>1</v>
      </c>
      <c r="J79" s="231">
        <v>1200</v>
      </c>
      <c r="K79" s="232">
        <v>490</v>
      </c>
      <c r="L79" s="160">
        <v>111540</v>
      </c>
    </row>
    <row r="80" spans="1:12" s="2" customFormat="1" ht="13.35" customHeight="1" x14ac:dyDescent="0.2">
      <c r="A80" s="203">
        <v>44519</v>
      </c>
      <c r="B80" s="204" t="s">
        <v>842</v>
      </c>
      <c r="C80" s="205" t="s">
        <v>843</v>
      </c>
      <c r="D80" s="205" t="s">
        <v>530</v>
      </c>
      <c r="E80" s="196">
        <v>1</v>
      </c>
      <c r="F80" s="230">
        <v>3</v>
      </c>
      <c r="G80" s="230">
        <v>1</v>
      </c>
      <c r="H80" s="205" t="s">
        <v>68</v>
      </c>
      <c r="I80" s="79">
        <v>1</v>
      </c>
      <c r="J80" s="231">
        <v>1497</v>
      </c>
      <c r="K80" s="232">
        <v>542</v>
      </c>
      <c r="L80" s="160">
        <v>134706</v>
      </c>
    </row>
    <row r="81" spans="1:12" s="2" customFormat="1" ht="13.35" customHeight="1" x14ac:dyDescent="0.2">
      <c r="A81" s="203">
        <v>44519</v>
      </c>
      <c r="B81" s="204" t="s">
        <v>844</v>
      </c>
      <c r="C81" s="205" t="s">
        <v>845</v>
      </c>
      <c r="D81" s="205" t="s">
        <v>530</v>
      </c>
      <c r="E81" s="196">
        <v>1</v>
      </c>
      <c r="F81" s="230">
        <v>2</v>
      </c>
      <c r="G81" s="230">
        <v>1</v>
      </c>
      <c r="H81" s="205" t="s">
        <v>68</v>
      </c>
      <c r="I81" s="79">
        <v>1</v>
      </c>
      <c r="J81" s="231">
        <v>1497</v>
      </c>
      <c r="K81" s="232">
        <v>544</v>
      </c>
      <c r="L81" s="160">
        <v>134706</v>
      </c>
    </row>
    <row r="82" spans="1:12" s="2" customFormat="1" ht="13.35" customHeight="1" x14ac:dyDescent="0.2">
      <c r="A82" s="203">
        <v>44519</v>
      </c>
      <c r="B82" s="204" t="s">
        <v>862</v>
      </c>
      <c r="C82" s="205" t="s">
        <v>863</v>
      </c>
      <c r="D82" s="205" t="s">
        <v>511</v>
      </c>
      <c r="E82" s="196" t="s">
        <v>864</v>
      </c>
      <c r="F82" s="230">
        <v>21</v>
      </c>
      <c r="G82" s="230">
        <v>28</v>
      </c>
      <c r="H82" s="205" t="s">
        <v>865</v>
      </c>
      <c r="I82" s="79">
        <v>1</v>
      </c>
      <c r="J82" s="231">
        <v>2031</v>
      </c>
      <c r="K82" s="232">
        <v>893</v>
      </c>
      <c r="L82" s="160">
        <v>192984</v>
      </c>
    </row>
    <row r="83" spans="1:12" s="2" customFormat="1" ht="13.35" customHeight="1" x14ac:dyDescent="0.2">
      <c r="A83" s="203">
        <v>44519</v>
      </c>
      <c r="B83" s="204" t="s">
        <v>866</v>
      </c>
      <c r="C83" s="205" t="s">
        <v>867</v>
      </c>
      <c r="D83" s="205" t="s">
        <v>77</v>
      </c>
      <c r="E83" s="196" t="s">
        <v>864</v>
      </c>
      <c r="F83" s="230">
        <v>3</v>
      </c>
      <c r="G83" s="230">
        <v>20</v>
      </c>
      <c r="H83" s="205" t="s">
        <v>713</v>
      </c>
      <c r="I83" s="79">
        <v>1</v>
      </c>
      <c r="J83" s="231">
        <v>2108</v>
      </c>
      <c r="K83" s="232">
        <v>850</v>
      </c>
      <c r="L83" s="160">
        <v>198000</v>
      </c>
    </row>
    <row r="84" spans="1:12" s="2" customFormat="1" ht="13.35" customHeight="1" x14ac:dyDescent="0.2">
      <c r="A84" s="203">
        <v>44522</v>
      </c>
      <c r="B84" s="204" t="s">
        <v>850</v>
      </c>
      <c r="C84" s="205" t="s">
        <v>851</v>
      </c>
      <c r="D84" s="205" t="s">
        <v>530</v>
      </c>
      <c r="E84" s="196">
        <v>1</v>
      </c>
      <c r="F84" s="230">
        <v>4</v>
      </c>
      <c r="G84" s="230">
        <v>1</v>
      </c>
      <c r="H84" s="205" t="s">
        <v>68</v>
      </c>
      <c r="I84" s="79">
        <v>1</v>
      </c>
      <c r="J84" s="231">
        <v>1497</v>
      </c>
      <c r="K84" s="232">
        <v>544</v>
      </c>
      <c r="L84" s="160">
        <v>141240</v>
      </c>
    </row>
    <row r="85" spans="1:12" s="2" customFormat="1" ht="13.35" customHeight="1" x14ac:dyDescent="0.2">
      <c r="A85" s="203">
        <v>44522</v>
      </c>
      <c r="B85" s="204" t="s">
        <v>858</v>
      </c>
      <c r="C85" s="205" t="s">
        <v>859</v>
      </c>
      <c r="D85" s="205" t="s">
        <v>860</v>
      </c>
      <c r="E85" s="196"/>
      <c r="F85" s="230">
        <v>28</v>
      </c>
      <c r="G85" s="230">
        <v>8</v>
      </c>
      <c r="H85" s="205" t="s">
        <v>861</v>
      </c>
      <c r="I85" s="79">
        <v>1</v>
      </c>
      <c r="J85" s="231">
        <v>1196</v>
      </c>
      <c r="K85" s="232">
        <v>81</v>
      </c>
      <c r="L85" s="160">
        <v>84282</v>
      </c>
    </row>
    <row r="86" spans="1:12" s="2" customFormat="1" ht="13.35" customHeight="1" x14ac:dyDescent="0.2">
      <c r="A86" s="203">
        <v>44523</v>
      </c>
      <c r="B86" s="204" t="s">
        <v>773</v>
      </c>
      <c r="C86" s="205" t="s">
        <v>774</v>
      </c>
      <c r="D86" s="205" t="s">
        <v>165</v>
      </c>
      <c r="E86" s="196"/>
      <c r="F86" s="230"/>
      <c r="G86" s="230"/>
      <c r="H86" s="205" t="s">
        <v>263</v>
      </c>
      <c r="I86" s="79">
        <v>1</v>
      </c>
      <c r="J86" s="231">
        <v>0</v>
      </c>
      <c r="K86" s="232">
        <v>723</v>
      </c>
      <c r="L86" s="160">
        <v>150000</v>
      </c>
    </row>
    <row r="87" spans="1:12" s="2" customFormat="1" ht="13.35" customHeight="1" x14ac:dyDescent="0.2">
      <c r="A87" s="203">
        <v>44523</v>
      </c>
      <c r="B87" s="204" t="s">
        <v>848</v>
      </c>
      <c r="C87" s="205" t="s">
        <v>849</v>
      </c>
      <c r="D87" s="205" t="s">
        <v>169</v>
      </c>
      <c r="E87" s="196">
        <v>2</v>
      </c>
      <c r="F87" s="230">
        <v>5</v>
      </c>
      <c r="G87" s="230">
        <v>9</v>
      </c>
      <c r="H87" s="205" t="s">
        <v>170</v>
      </c>
      <c r="I87" s="79">
        <v>1</v>
      </c>
      <c r="J87" s="231">
        <v>2628</v>
      </c>
      <c r="K87" s="232">
        <v>464</v>
      </c>
      <c r="L87" s="160">
        <v>204072</v>
      </c>
    </row>
    <row r="88" spans="1:12" s="2" customFormat="1" ht="13.35" customHeight="1" x14ac:dyDescent="0.2">
      <c r="A88" s="203">
        <v>44524</v>
      </c>
      <c r="B88" s="204" t="s">
        <v>846</v>
      </c>
      <c r="C88" s="205" t="s">
        <v>847</v>
      </c>
      <c r="D88" s="205" t="s">
        <v>77</v>
      </c>
      <c r="E88" s="196" t="s">
        <v>507</v>
      </c>
      <c r="F88" s="230">
        <v>17</v>
      </c>
      <c r="G88" s="230">
        <v>16</v>
      </c>
      <c r="H88" s="205" t="s">
        <v>713</v>
      </c>
      <c r="I88" s="79">
        <v>1</v>
      </c>
      <c r="J88" s="231">
        <v>2024</v>
      </c>
      <c r="K88" s="232">
        <v>783</v>
      </c>
      <c r="L88" s="160">
        <v>198000</v>
      </c>
    </row>
    <row r="89" spans="1:12" s="2" customFormat="1" ht="13.35" customHeight="1" x14ac:dyDescent="0.2">
      <c r="A89" s="203">
        <v>44524</v>
      </c>
      <c r="B89" s="204" t="s">
        <v>852</v>
      </c>
      <c r="C89" s="205" t="s">
        <v>853</v>
      </c>
      <c r="D89" s="205" t="s">
        <v>180</v>
      </c>
      <c r="E89" s="196"/>
      <c r="F89" s="230">
        <v>7</v>
      </c>
      <c r="G89" s="230">
        <v>2</v>
      </c>
      <c r="H89" s="205" t="s">
        <v>170</v>
      </c>
      <c r="I89" s="79">
        <v>1</v>
      </c>
      <c r="J89" s="231">
        <v>1643</v>
      </c>
      <c r="K89" s="232">
        <v>523</v>
      </c>
      <c r="L89" s="160">
        <v>142956</v>
      </c>
    </row>
    <row r="90" spans="1:12" s="2" customFormat="1" ht="13.35" customHeight="1" x14ac:dyDescent="0.2">
      <c r="A90" s="203">
        <v>44524</v>
      </c>
      <c r="B90" s="204" t="s">
        <v>854</v>
      </c>
      <c r="C90" s="205" t="s">
        <v>855</v>
      </c>
      <c r="D90" s="205" t="s">
        <v>180</v>
      </c>
      <c r="E90" s="196"/>
      <c r="F90" s="230">
        <v>16</v>
      </c>
      <c r="G90" s="230">
        <v>2</v>
      </c>
      <c r="H90" s="205" t="s">
        <v>170</v>
      </c>
      <c r="I90" s="79">
        <v>1</v>
      </c>
      <c r="J90" s="231">
        <v>2067</v>
      </c>
      <c r="K90" s="232">
        <v>518</v>
      </c>
      <c r="L90" s="160">
        <v>170610</v>
      </c>
    </row>
    <row r="91" spans="1:12" s="2" customFormat="1" ht="13.35" customHeight="1" x14ac:dyDescent="0.2">
      <c r="A91" s="203">
        <v>44524</v>
      </c>
      <c r="B91" s="204" t="s">
        <v>856</v>
      </c>
      <c r="C91" s="205" t="s">
        <v>857</v>
      </c>
      <c r="D91" s="205" t="s">
        <v>180</v>
      </c>
      <c r="E91" s="196"/>
      <c r="F91" s="230">
        <v>6</v>
      </c>
      <c r="G91" s="230">
        <v>2</v>
      </c>
      <c r="H91" s="205" t="s">
        <v>170</v>
      </c>
      <c r="I91" s="79">
        <v>1</v>
      </c>
      <c r="J91" s="231">
        <v>1311</v>
      </c>
      <c r="K91" s="232">
        <v>436</v>
      </c>
      <c r="L91" s="160">
        <v>146000</v>
      </c>
    </row>
    <row r="92" spans="1:12" s="2" customFormat="1" ht="13.35" customHeight="1" x14ac:dyDescent="0.2">
      <c r="A92" s="203">
        <v>44529</v>
      </c>
      <c r="B92" s="204" t="s">
        <v>818</v>
      </c>
      <c r="C92" s="205" t="s">
        <v>819</v>
      </c>
      <c r="D92" s="205" t="s">
        <v>530</v>
      </c>
      <c r="E92" s="196">
        <v>1</v>
      </c>
      <c r="F92" s="230">
        <v>1</v>
      </c>
      <c r="G92" s="230">
        <v>1</v>
      </c>
      <c r="H92" s="205" t="s">
        <v>68</v>
      </c>
      <c r="I92" s="79">
        <v>1</v>
      </c>
      <c r="J92" s="231">
        <v>1947</v>
      </c>
      <c r="K92" s="232">
        <v>542</v>
      </c>
      <c r="L92" s="160">
        <v>146808</v>
      </c>
    </row>
    <row r="93" spans="1:12" s="2" customFormat="1" ht="13.35" customHeight="1" x14ac:dyDescent="0.2">
      <c r="A93" s="203">
        <v>44529</v>
      </c>
      <c r="B93" s="204" t="s">
        <v>820</v>
      </c>
      <c r="C93" s="205" t="s">
        <v>821</v>
      </c>
      <c r="D93" s="205" t="s">
        <v>575</v>
      </c>
      <c r="E93" s="196">
        <v>2</v>
      </c>
      <c r="F93" s="230">
        <v>4</v>
      </c>
      <c r="G93" s="230">
        <v>7</v>
      </c>
      <c r="H93" s="205" t="s">
        <v>68</v>
      </c>
      <c r="I93" s="79">
        <v>1</v>
      </c>
      <c r="J93" s="231">
        <v>1593</v>
      </c>
      <c r="K93" s="232">
        <v>534</v>
      </c>
      <c r="L93" s="160">
        <v>153072</v>
      </c>
    </row>
    <row r="94" spans="1:12" s="2" customFormat="1" ht="13.35" customHeight="1" x14ac:dyDescent="0.2">
      <c r="A94" s="203">
        <v>44529</v>
      </c>
      <c r="B94" s="204" t="s">
        <v>822</v>
      </c>
      <c r="C94" s="205" t="s">
        <v>823</v>
      </c>
      <c r="D94" s="205" t="s">
        <v>575</v>
      </c>
      <c r="E94" s="196">
        <v>2</v>
      </c>
      <c r="F94" s="230">
        <v>3</v>
      </c>
      <c r="G94" s="230">
        <v>7</v>
      </c>
      <c r="H94" s="205" t="s">
        <v>68</v>
      </c>
      <c r="I94" s="79">
        <v>1</v>
      </c>
      <c r="J94" s="231">
        <v>1349</v>
      </c>
      <c r="K94" s="232">
        <v>434</v>
      </c>
      <c r="L94" s="160">
        <v>120072</v>
      </c>
    </row>
    <row r="95" spans="1:12" s="2" customFormat="1" ht="13.35" customHeight="1" x14ac:dyDescent="0.2">
      <c r="A95" s="203">
        <v>44529</v>
      </c>
      <c r="B95" s="204" t="s">
        <v>824</v>
      </c>
      <c r="C95" s="205" t="s">
        <v>825</v>
      </c>
      <c r="D95" s="205" t="s">
        <v>575</v>
      </c>
      <c r="E95" s="196">
        <v>2</v>
      </c>
      <c r="F95" s="230">
        <v>1</v>
      </c>
      <c r="G95" s="230">
        <v>7</v>
      </c>
      <c r="H95" s="205" t="s">
        <v>68</v>
      </c>
      <c r="I95" s="79">
        <v>1</v>
      </c>
      <c r="J95" s="231">
        <v>1613</v>
      </c>
      <c r="K95" s="232">
        <v>424</v>
      </c>
      <c r="L95" s="160">
        <v>134376</v>
      </c>
    </row>
    <row r="96" spans="1:12" s="2" customFormat="1" ht="13.35" customHeight="1" x14ac:dyDescent="0.2">
      <c r="A96" s="203">
        <v>44530</v>
      </c>
      <c r="B96" s="204" t="s">
        <v>870</v>
      </c>
      <c r="C96" s="205" t="s">
        <v>871</v>
      </c>
      <c r="D96" s="205" t="s">
        <v>180</v>
      </c>
      <c r="E96" s="196"/>
      <c r="F96" s="230">
        <v>9</v>
      </c>
      <c r="G96" s="230">
        <v>2</v>
      </c>
      <c r="H96" s="205" t="s">
        <v>170</v>
      </c>
      <c r="I96" s="79">
        <v>1</v>
      </c>
      <c r="J96" s="231">
        <v>1830</v>
      </c>
      <c r="K96" s="232">
        <v>518</v>
      </c>
      <c r="L96" s="160">
        <v>156000</v>
      </c>
    </row>
    <row r="97" spans="1:12" s="2" customFormat="1" ht="13.35" customHeight="1" x14ac:dyDescent="0.2">
      <c r="A97" s="203">
        <v>44530</v>
      </c>
      <c r="B97" s="204" t="s">
        <v>870</v>
      </c>
      <c r="C97" s="205" t="s">
        <v>872</v>
      </c>
      <c r="D97" s="205" t="s">
        <v>180</v>
      </c>
      <c r="E97" s="196"/>
      <c r="F97" s="230">
        <v>8</v>
      </c>
      <c r="G97" s="230">
        <v>2</v>
      </c>
      <c r="H97" s="205" t="s">
        <v>170</v>
      </c>
      <c r="I97" s="79">
        <v>1</v>
      </c>
      <c r="J97" s="231">
        <v>1849</v>
      </c>
      <c r="K97" s="232">
        <v>521</v>
      </c>
      <c r="L97" s="160">
        <v>156420</v>
      </c>
    </row>
    <row r="98" spans="1:12" s="2" customFormat="1" ht="13.35" customHeight="1" x14ac:dyDescent="0.2">
      <c r="A98" s="203">
        <v>44530</v>
      </c>
      <c r="B98" s="71" t="s">
        <v>873</v>
      </c>
      <c r="C98" s="72" t="s">
        <v>874</v>
      </c>
      <c r="D98" s="72" t="s">
        <v>180</v>
      </c>
      <c r="E98" s="196"/>
      <c r="F98" s="201">
        <v>10</v>
      </c>
      <c r="G98" s="72">
        <v>2</v>
      </c>
      <c r="H98" s="72" t="s">
        <v>170</v>
      </c>
      <c r="I98" s="81">
        <v>1</v>
      </c>
      <c r="J98" s="202">
        <v>1311</v>
      </c>
      <c r="K98" s="97">
        <v>436</v>
      </c>
      <c r="L98" s="160">
        <v>146000</v>
      </c>
    </row>
    <row r="99" spans="1:12" s="2" customFormat="1" ht="13.35" customHeight="1" x14ac:dyDescent="0.2">
      <c r="A99" s="162"/>
      <c r="B99" s="41"/>
      <c r="C99" s="42"/>
      <c r="D99" s="43"/>
      <c r="E99" s="42"/>
      <c r="F99" s="44"/>
      <c r="G99" s="45"/>
      <c r="H99" s="32" t="s">
        <v>13</v>
      </c>
      <c r="I99" s="69">
        <f>SUM(I3:I98)</f>
        <v>96</v>
      </c>
      <c r="J99" s="22">
        <f>SUM(J3:J98)</f>
        <v>171637</v>
      </c>
      <c r="K99" s="98">
        <f>SUM(K3:K98)</f>
        <v>195650</v>
      </c>
      <c r="L99" s="163">
        <f>SUM(L3:L98)</f>
        <v>17393882</v>
      </c>
    </row>
    <row r="100" spans="1:12" s="2" customFormat="1" ht="13.35" customHeight="1" x14ac:dyDescent="0.25">
      <c r="A100" s="340" t="s">
        <v>45</v>
      </c>
      <c r="B100" s="341"/>
      <c r="C100" s="341"/>
      <c r="D100" s="35"/>
      <c r="E100" s="36"/>
      <c r="F100" s="36"/>
      <c r="G100" s="36"/>
      <c r="H100" s="37"/>
      <c r="I100" s="38"/>
      <c r="J100" s="39"/>
      <c r="K100" s="95"/>
      <c r="L100" s="237"/>
    </row>
    <row r="101" spans="1:12" s="2" customFormat="1" ht="13.35" customHeight="1" x14ac:dyDescent="0.2">
      <c r="A101" s="157" t="s">
        <v>0</v>
      </c>
      <c r="B101" s="65" t="s">
        <v>17</v>
      </c>
      <c r="C101" s="96" t="s">
        <v>2</v>
      </c>
      <c r="D101" s="96" t="s">
        <v>3</v>
      </c>
      <c r="E101" s="66" t="s">
        <v>20</v>
      </c>
      <c r="F101" s="66" t="s">
        <v>18</v>
      </c>
      <c r="G101" s="66" t="s">
        <v>5</v>
      </c>
      <c r="H101" s="96" t="s">
        <v>19</v>
      </c>
      <c r="I101" s="125" t="s">
        <v>40</v>
      </c>
      <c r="J101" s="119" t="s">
        <v>29</v>
      </c>
      <c r="K101" s="120" t="s">
        <v>30</v>
      </c>
      <c r="L101" s="158" t="s">
        <v>6</v>
      </c>
    </row>
    <row r="102" spans="1:12" s="2" customFormat="1" ht="15" customHeight="1" x14ac:dyDescent="0.2">
      <c r="A102" s="161"/>
      <c r="B102" s="71"/>
      <c r="C102" s="72"/>
      <c r="D102" s="72"/>
      <c r="E102" s="73"/>
      <c r="F102" s="201"/>
      <c r="G102" s="72"/>
      <c r="H102" s="72"/>
      <c r="I102" s="81"/>
      <c r="J102" s="75"/>
      <c r="K102" s="97"/>
      <c r="L102" s="198"/>
    </row>
    <row r="103" spans="1:12" s="2" customFormat="1" ht="15" customHeight="1" x14ac:dyDescent="0.2">
      <c r="A103" s="161"/>
      <c r="B103" s="71"/>
      <c r="C103" s="72"/>
      <c r="D103" s="72"/>
      <c r="E103" s="73"/>
      <c r="F103" s="201"/>
      <c r="G103" s="72"/>
      <c r="H103" s="72"/>
      <c r="I103" s="81"/>
      <c r="J103" s="75"/>
      <c r="K103" s="97"/>
      <c r="L103" s="198"/>
    </row>
    <row r="104" spans="1:12" s="2" customFormat="1" ht="15" customHeight="1" x14ac:dyDescent="0.2">
      <c r="A104" s="162"/>
      <c r="B104" s="41"/>
      <c r="C104" s="42"/>
      <c r="D104" s="43"/>
      <c r="E104" s="42"/>
      <c r="F104" s="44"/>
      <c r="G104" s="45"/>
      <c r="H104" s="32" t="s">
        <v>13</v>
      </c>
      <c r="I104" s="69">
        <f>SUM(I102:I103)</f>
        <v>0</v>
      </c>
      <c r="J104" s="33">
        <f>SUM(J102:J103)</f>
        <v>0</v>
      </c>
      <c r="K104" s="98">
        <f>SUM(K102:K103)</f>
        <v>0</v>
      </c>
      <c r="L104" s="163">
        <f>SUM(L102:L103)</f>
        <v>0</v>
      </c>
    </row>
    <row r="105" spans="1:12" s="2" customFormat="1" ht="15" customHeight="1" x14ac:dyDescent="0.2">
      <c r="A105" s="210"/>
      <c r="B105" s="211"/>
      <c r="C105" s="212"/>
      <c r="D105" s="213"/>
      <c r="E105" s="212"/>
      <c r="F105" s="214"/>
      <c r="G105" s="212"/>
      <c r="H105" s="215" t="s">
        <v>47</v>
      </c>
      <c r="I105" s="216">
        <f>SUM(I99,I104)</f>
        <v>96</v>
      </c>
      <c r="J105" s="217">
        <f>SUM(J99,J104)</f>
        <v>171637</v>
      </c>
      <c r="K105" s="218">
        <f>SUM(K99,K104)</f>
        <v>195650</v>
      </c>
      <c r="L105" s="219">
        <f>SUM(L99,L104)</f>
        <v>17393882</v>
      </c>
    </row>
    <row r="106" spans="1:12" s="2" customFormat="1" ht="15" customHeight="1" x14ac:dyDescent="0.25">
      <c r="A106" s="337" t="s">
        <v>33</v>
      </c>
      <c r="B106" s="338"/>
      <c r="C106" s="338"/>
      <c r="D106" s="35"/>
      <c r="E106" s="36"/>
      <c r="F106" s="36"/>
      <c r="G106" s="36"/>
      <c r="H106" s="37"/>
      <c r="I106" s="38"/>
      <c r="J106" s="35"/>
      <c r="K106" s="95"/>
      <c r="L106" s="164"/>
    </row>
    <row r="107" spans="1:12" s="2" customFormat="1" ht="15" customHeight="1" x14ac:dyDescent="0.2">
      <c r="A107" s="165" t="s">
        <v>0</v>
      </c>
      <c r="B107" s="67" t="s">
        <v>1</v>
      </c>
      <c r="C107" s="99" t="s">
        <v>2</v>
      </c>
      <c r="D107" s="99" t="s">
        <v>3</v>
      </c>
      <c r="E107" s="68" t="s">
        <v>20</v>
      </c>
      <c r="F107" s="68" t="s">
        <v>4</v>
      </c>
      <c r="G107" s="68" t="s">
        <v>5</v>
      </c>
      <c r="H107" s="99" t="s">
        <v>19</v>
      </c>
      <c r="I107" s="126" t="s">
        <v>40</v>
      </c>
      <c r="J107" s="121" t="s">
        <v>29</v>
      </c>
      <c r="K107" s="99" t="s">
        <v>30</v>
      </c>
      <c r="L107" s="166" t="s">
        <v>6</v>
      </c>
    </row>
    <row r="108" spans="1:12" s="2" customFormat="1" ht="15" customHeight="1" x14ac:dyDescent="0.2">
      <c r="A108" s="161">
        <v>44516</v>
      </c>
      <c r="B108" s="71" t="s">
        <v>714</v>
      </c>
      <c r="C108" s="72" t="s">
        <v>715</v>
      </c>
      <c r="D108" s="73" t="s">
        <v>275</v>
      </c>
      <c r="E108" s="116">
        <v>19</v>
      </c>
      <c r="F108" s="116" t="s">
        <v>276</v>
      </c>
      <c r="G108" s="116">
        <v>1</v>
      </c>
      <c r="H108" s="73" t="s">
        <v>277</v>
      </c>
      <c r="I108" s="184">
        <v>1</v>
      </c>
      <c r="J108" s="186">
        <v>1593</v>
      </c>
      <c r="K108" s="184">
        <v>789</v>
      </c>
      <c r="L108" s="185">
        <v>157212</v>
      </c>
    </row>
    <row r="109" spans="1:12" s="2" customFormat="1" ht="15" customHeight="1" x14ac:dyDescent="0.2">
      <c r="A109" s="161">
        <v>44516</v>
      </c>
      <c r="B109" s="71" t="s">
        <v>716</v>
      </c>
      <c r="C109" s="72" t="s">
        <v>717</v>
      </c>
      <c r="D109" s="73" t="s">
        <v>275</v>
      </c>
      <c r="E109" s="116">
        <v>19</v>
      </c>
      <c r="F109" s="116" t="s">
        <v>276</v>
      </c>
      <c r="G109" s="116">
        <v>1</v>
      </c>
      <c r="H109" s="73" t="s">
        <v>277</v>
      </c>
      <c r="I109" s="184">
        <v>1</v>
      </c>
      <c r="J109" s="186">
        <v>1593</v>
      </c>
      <c r="K109" s="184">
        <v>789</v>
      </c>
      <c r="L109" s="185">
        <v>157212</v>
      </c>
    </row>
    <row r="110" spans="1:12" s="2" customFormat="1" ht="15" customHeight="1" x14ac:dyDescent="0.2">
      <c r="A110" s="167"/>
      <c r="B110" s="103"/>
      <c r="C110" s="104"/>
      <c r="D110" s="105"/>
      <c r="E110" s="106"/>
      <c r="F110" s="106"/>
      <c r="G110" s="107"/>
      <c r="H110" s="34" t="s">
        <v>13</v>
      </c>
      <c r="I110" s="70">
        <f>SUM(I108:I109)</f>
        <v>2</v>
      </c>
      <c r="J110" s="187">
        <f>SUM(J108:J109)</f>
        <v>3186</v>
      </c>
      <c r="K110" s="108">
        <f>SUM(K108:K109)</f>
        <v>1578</v>
      </c>
      <c r="L110" s="168">
        <f>SUM(L108:L109)</f>
        <v>314424</v>
      </c>
    </row>
    <row r="111" spans="1:12" s="2" customFormat="1" ht="15" customHeight="1" x14ac:dyDescent="0.25">
      <c r="A111" s="337" t="s">
        <v>34</v>
      </c>
      <c r="B111" s="339"/>
      <c r="C111" s="339"/>
      <c r="D111" s="35"/>
      <c r="E111" s="36"/>
      <c r="F111" s="36"/>
      <c r="G111" s="36"/>
      <c r="H111" s="37"/>
      <c r="I111" s="38"/>
      <c r="J111" s="35"/>
      <c r="K111" s="95"/>
      <c r="L111" s="164"/>
    </row>
    <row r="112" spans="1:12" s="2" customFormat="1" ht="15" customHeight="1" x14ac:dyDescent="0.2">
      <c r="A112" s="165" t="s">
        <v>0</v>
      </c>
      <c r="B112" s="67" t="s">
        <v>1</v>
      </c>
      <c r="C112" s="99" t="s">
        <v>2</v>
      </c>
      <c r="D112" s="99" t="s">
        <v>3</v>
      </c>
      <c r="E112" s="68" t="s">
        <v>20</v>
      </c>
      <c r="F112" s="68" t="s">
        <v>4</v>
      </c>
      <c r="G112" s="68" t="s">
        <v>5</v>
      </c>
      <c r="H112" s="99" t="s">
        <v>19</v>
      </c>
      <c r="I112" s="126" t="s">
        <v>40</v>
      </c>
      <c r="J112" s="99" t="s">
        <v>29</v>
      </c>
      <c r="K112" s="122" t="s">
        <v>30</v>
      </c>
      <c r="L112" s="166" t="s">
        <v>6</v>
      </c>
    </row>
    <row r="113" spans="1:21" s="2" customFormat="1" ht="15" customHeight="1" x14ac:dyDescent="0.2">
      <c r="A113" s="159"/>
      <c r="B113" s="76"/>
      <c r="C113" s="73"/>
      <c r="D113" s="73"/>
      <c r="E113" s="73"/>
      <c r="F113" s="73"/>
      <c r="G113" s="73"/>
      <c r="H113" s="73"/>
      <c r="I113" s="74"/>
      <c r="J113" s="78"/>
      <c r="K113" s="100"/>
      <c r="L113" s="198"/>
    </row>
    <row r="114" spans="1:21" s="2" customFormat="1" ht="15" customHeight="1" x14ac:dyDescent="0.2">
      <c r="A114" s="159"/>
      <c r="B114" s="76"/>
      <c r="C114" s="73"/>
      <c r="D114" s="73"/>
      <c r="E114" s="73"/>
      <c r="F114" s="73"/>
      <c r="G114" s="73"/>
      <c r="H114" s="73"/>
      <c r="I114" s="74"/>
      <c r="J114" s="78"/>
      <c r="K114" s="100"/>
      <c r="L114" s="198"/>
    </row>
    <row r="115" spans="1:21" s="2" customFormat="1" ht="15" customHeight="1" x14ac:dyDescent="0.2">
      <c r="A115" s="169"/>
      <c r="B115" s="83"/>
      <c r="C115" s="47"/>
      <c r="D115" s="48"/>
      <c r="E115" s="47"/>
      <c r="F115" s="47"/>
      <c r="G115" s="47"/>
      <c r="H115" s="21" t="s">
        <v>13</v>
      </c>
      <c r="I115" s="84">
        <f>SUM(I113:I114)</f>
        <v>0</v>
      </c>
      <c r="J115" s="22">
        <f>SUM(J113:J114)</f>
        <v>0</v>
      </c>
      <c r="K115" s="101">
        <f>SUM(K113:K114)</f>
        <v>0</v>
      </c>
      <c r="L115" s="163">
        <f>SUM(L113:L114)</f>
        <v>0</v>
      </c>
    </row>
    <row r="116" spans="1:21" s="2" customFormat="1" ht="15" customHeight="1" x14ac:dyDescent="0.25">
      <c r="A116" s="337" t="s">
        <v>35</v>
      </c>
      <c r="B116" s="339"/>
      <c r="C116" s="339"/>
      <c r="D116" s="35"/>
      <c r="E116" s="36"/>
      <c r="F116" s="36"/>
      <c r="G116" s="36"/>
      <c r="H116" s="37"/>
      <c r="I116" s="38"/>
      <c r="J116" s="35"/>
      <c r="K116" s="95"/>
      <c r="L116" s="164"/>
      <c r="M116" s="1"/>
      <c r="N116" s="1"/>
      <c r="O116" s="1"/>
      <c r="P116" s="1"/>
      <c r="Q116" s="1"/>
      <c r="R116" s="1"/>
      <c r="S116" s="1"/>
      <c r="T116" s="1"/>
      <c r="U116" s="1"/>
    </row>
    <row r="117" spans="1:21" s="2" customFormat="1" ht="15" customHeight="1" x14ac:dyDescent="0.2">
      <c r="A117" s="165" t="s">
        <v>0</v>
      </c>
      <c r="B117" s="67" t="s">
        <v>1</v>
      </c>
      <c r="C117" s="99" t="s">
        <v>2</v>
      </c>
      <c r="D117" s="99" t="s">
        <v>3</v>
      </c>
      <c r="E117" s="68" t="s">
        <v>20</v>
      </c>
      <c r="F117" s="68" t="s">
        <v>4</v>
      </c>
      <c r="G117" s="68" t="s">
        <v>5</v>
      </c>
      <c r="H117" s="99" t="s">
        <v>19</v>
      </c>
      <c r="I117" s="126" t="s">
        <v>40</v>
      </c>
      <c r="J117" s="99" t="s">
        <v>29</v>
      </c>
      <c r="K117" s="122" t="s">
        <v>30</v>
      </c>
      <c r="L117" s="166" t="s">
        <v>6</v>
      </c>
    </row>
    <row r="118" spans="1:21" s="2" customFormat="1" ht="15" customHeight="1" x14ac:dyDescent="0.2">
      <c r="A118" s="159">
        <v>44523</v>
      </c>
      <c r="B118" s="76" t="s">
        <v>747</v>
      </c>
      <c r="C118" s="73" t="s">
        <v>748</v>
      </c>
      <c r="D118" s="73"/>
      <c r="E118" s="73"/>
      <c r="F118" s="73"/>
      <c r="G118" s="73"/>
      <c r="H118" s="73" t="s">
        <v>749</v>
      </c>
      <c r="I118" s="74">
        <v>6</v>
      </c>
      <c r="J118" s="78">
        <v>6898</v>
      </c>
      <c r="K118" s="100">
        <v>1104</v>
      </c>
      <c r="L118" s="198">
        <v>500000</v>
      </c>
    </row>
    <row r="119" spans="1:21" s="2" customFormat="1" ht="15" customHeight="1" x14ac:dyDescent="0.2">
      <c r="A119" s="159">
        <v>44523</v>
      </c>
      <c r="B119" s="76" t="s">
        <v>750</v>
      </c>
      <c r="C119" s="73" t="s">
        <v>751</v>
      </c>
      <c r="D119" s="73"/>
      <c r="E119" s="73"/>
      <c r="F119" s="73"/>
      <c r="G119" s="73"/>
      <c r="H119" s="73" t="s">
        <v>749</v>
      </c>
      <c r="I119" s="74">
        <v>6</v>
      </c>
      <c r="J119" s="78">
        <v>5898</v>
      </c>
      <c r="K119" s="100">
        <v>1104</v>
      </c>
      <c r="L119" s="198">
        <v>500000</v>
      </c>
    </row>
    <row r="120" spans="1:21" s="2" customFormat="1" ht="15" customHeight="1" x14ac:dyDescent="0.2">
      <c r="A120" s="169"/>
      <c r="B120" s="83"/>
      <c r="C120" s="47"/>
      <c r="D120" s="48"/>
      <c r="E120" s="47"/>
      <c r="F120" s="47"/>
      <c r="G120" s="47"/>
      <c r="H120" s="21" t="s">
        <v>13</v>
      </c>
      <c r="I120" s="84">
        <f>SUM(I118:I119)</f>
        <v>12</v>
      </c>
      <c r="J120" s="22">
        <f>SUM(J118:J119)</f>
        <v>12796</v>
      </c>
      <c r="K120" s="101">
        <f>SUM(K118:K119)</f>
        <v>2208</v>
      </c>
      <c r="L120" s="163">
        <f>SUM(L118:L119)</f>
        <v>1000000</v>
      </c>
    </row>
    <row r="121" spans="1:21" s="2" customFormat="1" ht="15" customHeight="1" x14ac:dyDescent="0.25">
      <c r="A121" s="337" t="s">
        <v>23</v>
      </c>
      <c r="B121" s="338"/>
      <c r="C121" s="338"/>
      <c r="D121" s="40"/>
      <c r="E121" s="36"/>
      <c r="F121" s="36"/>
      <c r="G121" s="36"/>
      <c r="H121" s="37"/>
      <c r="I121" s="38"/>
      <c r="J121" s="35"/>
      <c r="K121" s="95"/>
      <c r="L121" s="164"/>
    </row>
    <row r="122" spans="1:21" s="2" customFormat="1" ht="15.75" customHeight="1" x14ac:dyDescent="0.2">
      <c r="A122" s="165" t="s">
        <v>0</v>
      </c>
      <c r="B122" s="67" t="s">
        <v>1</v>
      </c>
      <c r="C122" s="99" t="s">
        <v>2</v>
      </c>
      <c r="D122" s="99" t="s">
        <v>3</v>
      </c>
      <c r="E122" s="68" t="s">
        <v>20</v>
      </c>
      <c r="F122" s="68" t="s">
        <v>4</v>
      </c>
      <c r="G122" s="68" t="s">
        <v>5</v>
      </c>
      <c r="H122" s="99" t="s">
        <v>19</v>
      </c>
      <c r="I122" s="126" t="s">
        <v>40</v>
      </c>
      <c r="J122" s="99" t="s">
        <v>29</v>
      </c>
      <c r="K122" s="123" t="s">
        <v>30</v>
      </c>
      <c r="L122" s="170" t="s">
        <v>6</v>
      </c>
    </row>
    <row r="123" spans="1:21" s="2" customFormat="1" ht="15" customHeight="1" x14ac:dyDescent="0.2">
      <c r="A123" s="161">
        <v>44501</v>
      </c>
      <c r="B123" s="71" t="s">
        <v>93</v>
      </c>
      <c r="C123" s="72" t="s">
        <v>94</v>
      </c>
      <c r="D123" s="72" t="s">
        <v>95</v>
      </c>
      <c r="E123" s="196"/>
      <c r="F123" s="197"/>
      <c r="G123" s="197"/>
      <c r="H123" s="205" t="s">
        <v>96</v>
      </c>
      <c r="I123" s="81">
        <v>1</v>
      </c>
      <c r="J123" s="202">
        <v>0</v>
      </c>
      <c r="K123" s="97">
        <v>0</v>
      </c>
      <c r="L123" s="198">
        <v>4000</v>
      </c>
    </row>
    <row r="124" spans="1:21" s="2" customFormat="1" ht="15" customHeight="1" x14ac:dyDescent="0.2">
      <c r="A124" s="161">
        <v>44501</v>
      </c>
      <c r="B124" s="71" t="s">
        <v>97</v>
      </c>
      <c r="C124" s="72" t="s">
        <v>98</v>
      </c>
      <c r="D124" s="72" t="s">
        <v>99</v>
      </c>
      <c r="E124" s="196"/>
      <c r="F124" s="197"/>
      <c r="G124" s="197"/>
      <c r="H124" s="205" t="s">
        <v>100</v>
      </c>
      <c r="I124" s="81">
        <v>1</v>
      </c>
      <c r="J124" s="202">
        <v>0</v>
      </c>
      <c r="K124" s="97">
        <v>0</v>
      </c>
      <c r="L124" s="198">
        <v>2200</v>
      </c>
    </row>
    <row r="125" spans="1:21" s="2" customFormat="1" ht="15" customHeight="1" x14ac:dyDescent="0.2">
      <c r="A125" s="161">
        <v>44501</v>
      </c>
      <c r="B125" s="71" t="s">
        <v>101</v>
      </c>
      <c r="C125" s="72" t="s">
        <v>102</v>
      </c>
      <c r="D125" s="72" t="s">
        <v>106</v>
      </c>
      <c r="E125" s="196"/>
      <c r="F125" s="197"/>
      <c r="G125" s="197"/>
      <c r="H125" s="205" t="s">
        <v>103</v>
      </c>
      <c r="I125" s="81">
        <v>1</v>
      </c>
      <c r="J125" s="202">
        <v>0</v>
      </c>
      <c r="K125" s="97">
        <v>0</v>
      </c>
      <c r="L125" s="198">
        <v>8800</v>
      </c>
    </row>
    <row r="126" spans="1:21" s="2" customFormat="1" ht="15" customHeight="1" x14ac:dyDescent="0.2">
      <c r="A126" s="161">
        <v>44501</v>
      </c>
      <c r="B126" s="71" t="s">
        <v>104</v>
      </c>
      <c r="C126" s="72" t="s">
        <v>105</v>
      </c>
      <c r="D126" s="72" t="s">
        <v>106</v>
      </c>
      <c r="E126" s="196"/>
      <c r="F126" s="197"/>
      <c r="G126" s="197"/>
      <c r="H126" s="205" t="s">
        <v>103</v>
      </c>
      <c r="I126" s="81">
        <v>1</v>
      </c>
      <c r="J126" s="202">
        <v>0</v>
      </c>
      <c r="K126" s="97">
        <v>0</v>
      </c>
      <c r="L126" s="198">
        <v>6000</v>
      </c>
    </row>
    <row r="127" spans="1:21" s="2" customFormat="1" ht="14.25" customHeight="1" x14ac:dyDescent="0.2">
      <c r="A127" s="161">
        <v>44502</v>
      </c>
      <c r="B127" s="71" t="s">
        <v>107</v>
      </c>
      <c r="C127" s="72" t="s">
        <v>108</v>
      </c>
      <c r="D127" s="72" t="s">
        <v>109</v>
      </c>
      <c r="E127" s="196"/>
      <c r="F127" s="197"/>
      <c r="G127" s="197"/>
      <c r="H127" s="205" t="s">
        <v>110</v>
      </c>
      <c r="I127" s="81">
        <v>1</v>
      </c>
      <c r="J127" s="202">
        <v>0</v>
      </c>
      <c r="K127" s="97">
        <v>0</v>
      </c>
      <c r="L127" s="198">
        <v>2500</v>
      </c>
    </row>
    <row r="128" spans="1:21" s="2" customFormat="1" ht="15" customHeight="1" x14ac:dyDescent="0.2">
      <c r="A128" s="159">
        <v>44502</v>
      </c>
      <c r="B128" s="76" t="s">
        <v>111</v>
      </c>
      <c r="C128" s="73" t="s">
        <v>112</v>
      </c>
      <c r="D128" s="73" t="s">
        <v>95</v>
      </c>
      <c r="E128" s="73"/>
      <c r="F128" s="196"/>
      <c r="G128" s="73"/>
      <c r="H128" s="73" t="s">
        <v>103</v>
      </c>
      <c r="I128" s="79">
        <v>1</v>
      </c>
      <c r="J128" s="233">
        <v>0</v>
      </c>
      <c r="K128" s="115">
        <v>0</v>
      </c>
      <c r="L128" s="160">
        <v>7833</v>
      </c>
    </row>
    <row r="129" spans="1:12" s="2" customFormat="1" ht="15" customHeight="1" x14ac:dyDescent="0.2">
      <c r="A129" s="161">
        <v>44502</v>
      </c>
      <c r="B129" s="71" t="s">
        <v>113</v>
      </c>
      <c r="C129" s="72" t="s">
        <v>114</v>
      </c>
      <c r="D129" s="72"/>
      <c r="E129" s="196"/>
      <c r="F129" s="197"/>
      <c r="G129" s="197"/>
      <c r="H129" s="205" t="s">
        <v>115</v>
      </c>
      <c r="I129" s="81">
        <v>1</v>
      </c>
      <c r="J129" s="202">
        <v>0</v>
      </c>
      <c r="K129" s="97">
        <v>0</v>
      </c>
      <c r="L129" s="160">
        <v>30000</v>
      </c>
    </row>
    <row r="130" spans="1:12" s="2" customFormat="1" ht="15" customHeight="1" x14ac:dyDescent="0.2">
      <c r="A130" s="159">
        <v>44502</v>
      </c>
      <c r="B130" s="76" t="s">
        <v>116</v>
      </c>
      <c r="C130" s="73" t="s">
        <v>117</v>
      </c>
      <c r="D130" s="73"/>
      <c r="E130" s="73"/>
      <c r="F130" s="196"/>
      <c r="G130" s="73"/>
      <c r="H130" s="73" t="s">
        <v>118</v>
      </c>
      <c r="I130" s="79">
        <v>1</v>
      </c>
      <c r="J130" s="233">
        <v>0</v>
      </c>
      <c r="K130" s="115">
        <v>0</v>
      </c>
      <c r="L130" s="160">
        <v>11963</v>
      </c>
    </row>
    <row r="131" spans="1:12" s="2" customFormat="1" ht="15" customHeight="1" x14ac:dyDescent="0.2">
      <c r="A131" s="161">
        <v>44502</v>
      </c>
      <c r="B131" s="71" t="s">
        <v>131</v>
      </c>
      <c r="C131" s="72" t="s">
        <v>132</v>
      </c>
      <c r="D131" s="72" t="s">
        <v>133</v>
      </c>
      <c r="E131" s="196"/>
      <c r="F131" s="197"/>
      <c r="G131" s="197"/>
      <c r="H131" s="205" t="s">
        <v>134</v>
      </c>
      <c r="I131" s="81">
        <v>1</v>
      </c>
      <c r="J131" s="202">
        <v>0</v>
      </c>
      <c r="K131" s="97">
        <v>0</v>
      </c>
      <c r="L131" s="198">
        <v>5000</v>
      </c>
    </row>
    <row r="132" spans="1:12" s="2" customFormat="1" ht="15" customHeight="1" x14ac:dyDescent="0.2">
      <c r="A132" s="161">
        <v>44503</v>
      </c>
      <c r="B132" s="71" t="s">
        <v>119</v>
      </c>
      <c r="C132" s="72" t="s">
        <v>120</v>
      </c>
      <c r="D132" s="72"/>
      <c r="E132" s="196"/>
      <c r="F132" s="197"/>
      <c r="G132" s="197"/>
      <c r="H132" s="205" t="s">
        <v>121</v>
      </c>
      <c r="I132" s="81">
        <v>1</v>
      </c>
      <c r="J132" s="202">
        <v>0</v>
      </c>
      <c r="K132" s="97">
        <v>0</v>
      </c>
      <c r="L132" s="160">
        <v>5000</v>
      </c>
    </row>
    <row r="133" spans="1:12" s="2" customFormat="1" ht="15" customHeight="1" x14ac:dyDescent="0.2">
      <c r="A133" s="203">
        <v>44503</v>
      </c>
      <c r="B133" s="71" t="s">
        <v>220</v>
      </c>
      <c r="C133" s="72" t="s">
        <v>221</v>
      </c>
      <c r="D133" s="72" t="s">
        <v>222</v>
      </c>
      <c r="E133" s="196"/>
      <c r="F133" s="197"/>
      <c r="G133" s="197"/>
      <c r="H133" s="205" t="s">
        <v>223</v>
      </c>
      <c r="I133" s="81">
        <v>1</v>
      </c>
      <c r="J133" s="202">
        <v>0</v>
      </c>
      <c r="K133" s="97">
        <v>0</v>
      </c>
      <c r="L133" s="198">
        <v>8000</v>
      </c>
    </row>
    <row r="134" spans="1:12" s="2" customFormat="1" ht="15" customHeight="1" x14ac:dyDescent="0.2">
      <c r="A134" s="161">
        <v>44504</v>
      </c>
      <c r="B134" s="71" t="s">
        <v>224</v>
      </c>
      <c r="C134" s="72" t="s">
        <v>225</v>
      </c>
      <c r="D134" s="72" t="s">
        <v>226</v>
      </c>
      <c r="E134" s="196"/>
      <c r="F134" s="197"/>
      <c r="G134" s="197"/>
      <c r="H134" s="205" t="s">
        <v>227</v>
      </c>
      <c r="I134" s="81">
        <v>1</v>
      </c>
      <c r="J134" s="202">
        <v>0</v>
      </c>
      <c r="K134" s="97">
        <v>0</v>
      </c>
      <c r="L134" s="198">
        <v>16988</v>
      </c>
    </row>
    <row r="135" spans="1:12" s="2" customFormat="1" ht="15" customHeight="1" x14ac:dyDescent="0.2">
      <c r="A135" s="161">
        <v>44504</v>
      </c>
      <c r="B135" s="71" t="s">
        <v>250</v>
      </c>
      <c r="C135" s="72" t="s">
        <v>251</v>
      </c>
      <c r="D135" s="72" t="s">
        <v>252</v>
      </c>
      <c r="E135" s="196"/>
      <c r="F135" s="197"/>
      <c r="G135" s="197"/>
      <c r="H135" s="205" t="s">
        <v>253</v>
      </c>
      <c r="I135" s="81">
        <v>1</v>
      </c>
      <c r="J135" s="202">
        <v>0</v>
      </c>
      <c r="K135" s="97">
        <v>0</v>
      </c>
      <c r="L135" s="198">
        <v>13000</v>
      </c>
    </row>
    <row r="136" spans="1:12" s="2" customFormat="1" ht="15" customHeight="1" x14ac:dyDescent="0.2">
      <c r="A136" s="161">
        <v>44504</v>
      </c>
      <c r="B136" s="71" t="s">
        <v>254</v>
      </c>
      <c r="C136" s="72" t="s">
        <v>255</v>
      </c>
      <c r="D136" s="72" t="s">
        <v>256</v>
      </c>
      <c r="E136" s="196"/>
      <c r="F136" s="197"/>
      <c r="G136" s="197"/>
      <c r="H136" s="205" t="s">
        <v>223</v>
      </c>
      <c r="I136" s="81">
        <v>1</v>
      </c>
      <c r="J136" s="202">
        <v>0</v>
      </c>
      <c r="K136" s="97">
        <v>0</v>
      </c>
      <c r="L136" s="198">
        <v>12000</v>
      </c>
    </row>
    <row r="137" spans="1:12" s="2" customFormat="1" ht="15" customHeight="1" x14ac:dyDescent="0.2">
      <c r="A137" s="161">
        <v>44504</v>
      </c>
      <c r="B137" s="71" t="s">
        <v>257</v>
      </c>
      <c r="C137" s="72" t="s">
        <v>258</v>
      </c>
      <c r="D137" s="72" t="s">
        <v>259</v>
      </c>
      <c r="E137" s="196"/>
      <c r="F137" s="197"/>
      <c r="G137" s="197"/>
      <c r="H137" s="205" t="s">
        <v>260</v>
      </c>
      <c r="I137" s="81">
        <v>1</v>
      </c>
      <c r="J137" s="75">
        <v>4044</v>
      </c>
      <c r="K137" s="97">
        <v>1496</v>
      </c>
      <c r="L137" s="160">
        <v>205000</v>
      </c>
    </row>
    <row r="138" spans="1:12" s="2" customFormat="1" ht="15" customHeight="1" x14ac:dyDescent="0.2">
      <c r="A138" s="161">
        <v>44505</v>
      </c>
      <c r="B138" s="71" t="s">
        <v>212</v>
      </c>
      <c r="C138" s="72" t="s">
        <v>213</v>
      </c>
      <c r="D138" s="72" t="s">
        <v>214</v>
      </c>
      <c r="E138" s="196"/>
      <c r="F138" s="197"/>
      <c r="G138" s="197"/>
      <c r="H138" s="205" t="s">
        <v>215</v>
      </c>
      <c r="I138" s="81">
        <v>1</v>
      </c>
      <c r="J138" s="202">
        <v>0</v>
      </c>
      <c r="K138" s="97">
        <v>0</v>
      </c>
      <c r="L138" s="198">
        <v>25000</v>
      </c>
    </row>
    <row r="139" spans="1:12" s="2" customFormat="1" ht="15" customHeight="1" x14ac:dyDescent="0.2">
      <c r="A139" s="161">
        <v>44505</v>
      </c>
      <c r="B139" s="71" t="s">
        <v>329</v>
      </c>
      <c r="C139" s="72" t="s">
        <v>330</v>
      </c>
      <c r="D139" s="72" t="s">
        <v>133</v>
      </c>
      <c r="E139" s="196"/>
      <c r="F139" s="197"/>
      <c r="G139" s="197"/>
      <c r="H139" s="205" t="s">
        <v>223</v>
      </c>
      <c r="I139" s="81">
        <v>1</v>
      </c>
      <c r="J139" s="202">
        <v>0</v>
      </c>
      <c r="K139" s="97">
        <v>0</v>
      </c>
      <c r="L139" s="198">
        <v>8000</v>
      </c>
    </row>
    <row r="140" spans="1:12" s="2" customFormat="1" ht="15" customHeight="1" x14ac:dyDescent="0.2">
      <c r="A140" s="159">
        <v>44505</v>
      </c>
      <c r="B140" s="76" t="s">
        <v>331</v>
      </c>
      <c r="C140" s="73" t="s">
        <v>332</v>
      </c>
      <c r="D140" s="73" t="s">
        <v>333</v>
      </c>
      <c r="E140" s="73"/>
      <c r="F140" s="196"/>
      <c r="G140" s="73"/>
      <c r="H140" s="73" t="s">
        <v>223</v>
      </c>
      <c r="I140" s="79">
        <v>1</v>
      </c>
      <c r="J140" s="233">
        <v>0</v>
      </c>
      <c r="K140" s="115">
        <v>0</v>
      </c>
      <c r="L140" s="160">
        <v>4000</v>
      </c>
    </row>
    <row r="141" spans="1:12" s="2" customFormat="1" ht="15" customHeight="1" x14ac:dyDescent="0.2">
      <c r="A141" s="161">
        <v>44505</v>
      </c>
      <c r="B141" s="71" t="s">
        <v>334</v>
      </c>
      <c r="C141" s="72" t="s">
        <v>335</v>
      </c>
      <c r="D141" s="72" t="s">
        <v>124</v>
      </c>
      <c r="E141" s="196"/>
      <c r="F141" s="197"/>
      <c r="G141" s="197"/>
      <c r="H141" s="205" t="s">
        <v>336</v>
      </c>
      <c r="I141" s="81">
        <v>1</v>
      </c>
      <c r="J141" s="202">
        <v>0</v>
      </c>
      <c r="K141" s="97">
        <v>0</v>
      </c>
      <c r="L141" s="198">
        <v>9600</v>
      </c>
    </row>
    <row r="142" spans="1:12" s="2" customFormat="1" ht="15" customHeight="1" x14ac:dyDescent="0.2">
      <c r="A142" s="203">
        <v>44508</v>
      </c>
      <c r="B142" s="204" t="s">
        <v>266</v>
      </c>
      <c r="C142" s="205" t="s">
        <v>267</v>
      </c>
      <c r="D142" s="205" t="s">
        <v>268</v>
      </c>
      <c r="E142" s="196"/>
      <c r="F142" s="230"/>
      <c r="G142" s="230"/>
      <c r="H142" s="205" t="s">
        <v>269</v>
      </c>
      <c r="I142" s="79">
        <v>1</v>
      </c>
      <c r="J142" s="231">
        <v>0</v>
      </c>
      <c r="K142" s="232">
        <v>0</v>
      </c>
      <c r="L142" s="160">
        <v>6500</v>
      </c>
    </row>
    <row r="143" spans="1:12" s="2" customFormat="1" ht="15" customHeight="1" x14ac:dyDescent="0.2">
      <c r="A143" s="161">
        <v>44508</v>
      </c>
      <c r="B143" s="71" t="s">
        <v>337</v>
      </c>
      <c r="C143" s="72" t="s">
        <v>338</v>
      </c>
      <c r="D143" s="72" t="s">
        <v>339</v>
      </c>
      <c r="E143" s="196"/>
      <c r="F143" s="197"/>
      <c r="G143" s="197"/>
      <c r="H143" s="205" t="s">
        <v>320</v>
      </c>
      <c r="I143" s="81">
        <v>1</v>
      </c>
      <c r="J143" s="202">
        <v>0</v>
      </c>
      <c r="K143" s="97">
        <v>0</v>
      </c>
      <c r="L143" s="198">
        <v>10320</v>
      </c>
    </row>
    <row r="144" spans="1:12" s="2" customFormat="1" ht="15" customHeight="1" x14ac:dyDescent="0.2">
      <c r="A144" s="161">
        <v>44508</v>
      </c>
      <c r="B144" s="71" t="s">
        <v>340</v>
      </c>
      <c r="C144" s="72" t="s">
        <v>341</v>
      </c>
      <c r="D144" s="72" t="s">
        <v>342</v>
      </c>
      <c r="E144" s="196"/>
      <c r="F144" s="197"/>
      <c r="G144" s="197"/>
      <c r="H144" s="205" t="s">
        <v>343</v>
      </c>
      <c r="I144" s="81">
        <v>1</v>
      </c>
      <c r="J144" s="202">
        <v>0</v>
      </c>
      <c r="K144" s="97">
        <v>0</v>
      </c>
      <c r="L144" s="198">
        <v>19300</v>
      </c>
    </row>
    <row r="145" spans="1:12" s="2" customFormat="1" ht="15" customHeight="1" x14ac:dyDescent="0.2">
      <c r="A145" s="161">
        <v>44508</v>
      </c>
      <c r="B145" s="71" t="s">
        <v>344</v>
      </c>
      <c r="C145" s="72" t="s">
        <v>345</v>
      </c>
      <c r="D145" s="72" t="s">
        <v>346</v>
      </c>
      <c r="E145" s="196"/>
      <c r="F145" s="197"/>
      <c r="G145" s="197"/>
      <c r="H145" s="205" t="s">
        <v>134</v>
      </c>
      <c r="I145" s="81">
        <v>1</v>
      </c>
      <c r="J145" s="202">
        <v>0</v>
      </c>
      <c r="K145" s="97">
        <v>0</v>
      </c>
      <c r="L145" s="198">
        <v>3500</v>
      </c>
    </row>
    <row r="146" spans="1:12" s="2" customFormat="1" ht="15" customHeight="1" x14ac:dyDescent="0.2">
      <c r="A146" s="161">
        <v>44509</v>
      </c>
      <c r="B146" s="71" t="s">
        <v>347</v>
      </c>
      <c r="C146" s="72" t="s">
        <v>348</v>
      </c>
      <c r="D146" s="72" t="s">
        <v>349</v>
      </c>
      <c r="E146" s="196"/>
      <c r="F146" s="197"/>
      <c r="G146" s="197"/>
      <c r="H146" s="205" t="s">
        <v>350</v>
      </c>
      <c r="I146" s="81">
        <v>1</v>
      </c>
      <c r="J146" s="202">
        <v>0</v>
      </c>
      <c r="K146" s="97">
        <v>0</v>
      </c>
      <c r="L146" s="198">
        <v>38338</v>
      </c>
    </row>
    <row r="147" spans="1:12" s="2" customFormat="1" ht="15" customHeight="1" x14ac:dyDescent="0.2">
      <c r="A147" s="161">
        <v>44509</v>
      </c>
      <c r="B147" s="71" t="s">
        <v>351</v>
      </c>
      <c r="C147" s="72" t="s">
        <v>352</v>
      </c>
      <c r="D147" s="72" t="s">
        <v>353</v>
      </c>
      <c r="E147" s="196"/>
      <c r="F147" s="197"/>
      <c r="G147" s="197"/>
      <c r="H147" s="205" t="s">
        <v>354</v>
      </c>
      <c r="I147" s="81">
        <v>1</v>
      </c>
      <c r="J147" s="202">
        <v>0</v>
      </c>
      <c r="K147" s="97">
        <v>0</v>
      </c>
      <c r="L147" s="198">
        <v>4076</v>
      </c>
    </row>
    <row r="148" spans="1:12" s="2" customFormat="1" ht="15" customHeight="1" x14ac:dyDescent="0.2">
      <c r="A148" s="161">
        <v>44509</v>
      </c>
      <c r="B148" s="71" t="s">
        <v>355</v>
      </c>
      <c r="C148" s="72" t="s">
        <v>356</v>
      </c>
      <c r="D148" s="72" t="s">
        <v>226</v>
      </c>
      <c r="E148" s="196"/>
      <c r="F148" s="197"/>
      <c r="G148" s="197"/>
      <c r="H148" s="205" t="s">
        <v>357</v>
      </c>
      <c r="I148" s="81">
        <v>1</v>
      </c>
      <c r="J148" s="202">
        <v>0</v>
      </c>
      <c r="K148" s="97">
        <v>0</v>
      </c>
      <c r="L148" s="198">
        <v>14112</v>
      </c>
    </row>
    <row r="149" spans="1:12" s="2" customFormat="1" ht="15" customHeight="1" x14ac:dyDescent="0.2">
      <c r="A149" s="161">
        <v>44510</v>
      </c>
      <c r="B149" s="71" t="s">
        <v>358</v>
      </c>
      <c r="C149" s="72" t="s">
        <v>359</v>
      </c>
      <c r="D149" s="72"/>
      <c r="E149" s="196"/>
      <c r="F149" s="197"/>
      <c r="G149" s="197"/>
      <c r="H149" s="205" t="s">
        <v>118</v>
      </c>
      <c r="I149" s="81">
        <v>1</v>
      </c>
      <c r="J149" s="202">
        <v>0</v>
      </c>
      <c r="K149" s="97">
        <v>0</v>
      </c>
      <c r="L149" s="198">
        <v>10391</v>
      </c>
    </row>
    <row r="150" spans="1:12" s="2" customFormat="1" ht="15" customHeight="1" x14ac:dyDescent="0.2">
      <c r="A150" s="161">
        <v>44510</v>
      </c>
      <c r="B150" s="71" t="s">
        <v>360</v>
      </c>
      <c r="C150" s="72" t="s">
        <v>361</v>
      </c>
      <c r="D150" s="72" t="s">
        <v>362</v>
      </c>
      <c r="E150" s="196"/>
      <c r="F150" s="197"/>
      <c r="G150" s="197"/>
      <c r="H150" s="205" t="s">
        <v>363</v>
      </c>
      <c r="I150" s="81">
        <v>1</v>
      </c>
      <c r="J150" s="202">
        <v>0</v>
      </c>
      <c r="K150" s="97">
        <v>0</v>
      </c>
      <c r="L150" s="198">
        <v>1200</v>
      </c>
    </row>
    <row r="151" spans="1:12" s="2" customFormat="1" ht="15" customHeight="1" x14ac:dyDescent="0.2">
      <c r="A151" s="161">
        <v>44510</v>
      </c>
      <c r="B151" s="71" t="s">
        <v>364</v>
      </c>
      <c r="C151" s="72" t="s">
        <v>365</v>
      </c>
      <c r="D151" s="72"/>
      <c r="E151" s="196"/>
      <c r="F151" s="197"/>
      <c r="G151" s="197"/>
      <c r="H151" s="205" t="s">
        <v>363</v>
      </c>
      <c r="I151" s="81">
        <v>1</v>
      </c>
      <c r="J151" s="202">
        <v>0</v>
      </c>
      <c r="K151" s="97">
        <v>0</v>
      </c>
      <c r="L151" s="198">
        <v>460</v>
      </c>
    </row>
    <row r="152" spans="1:12" s="2" customFormat="1" ht="15" customHeight="1" x14ac:dyDescent="0.2">
      <c r="A152" s="161">
        <v>44510</v>
      </c>
      <c r="B152" s="71" t="s">
        <v>366</v>
      </c>
      <c r="C152" s="72" t="s">
        <v>367</v>
      </c>
      <c r="D152" s="72" t="s">
        <v>368</v>
      </c>
      <c r="E152" s="196"/>
      <c r="F152" s="197"/>
      <c r="G152" s="197"/>
      <c r="H152" s="205" t="s">
        <v>223</v>
      </c>
      <c r="I152" s="81">
        <v>1</v>
      </c>
      <c r="J152" s="202">
        <v>0</v>
      </c>
      <c r="K152" s="97">
        <v>0</v>
      </c>
      <c r="L152" s="198">
        <v>2200</v>
      </c>
    </row>
    <row r="153" spans="1:12" s="2" customFormat="1" ht="15" customHeight="1" x14ac:dyDescent="0.2">
      <c r="A153" s="161">
        <v>44510</v>
      </c>
      <c r="B153" s="71" t="s">
        <v>369</v>
      </c>
      <c r="C153" s="72" t="s">
        <v>370</v>
      </c>
      <c r="D153" s="72" t="s">
        <v>368</v>
      </c>
      <c r="E153" s="196"/>
      <c r="F153" s="197"/>
      <c r="G153" s="197"/>
      <c r="H153" s="205" t="s">
        <v>223</v>
      </c>
      <c r="I153" s="81">
        <v>1</v>
      </c>
      <c r="J153" s="202">
        <v>0</v>
      </c>
      <c r="K153" s="97">
        <v>0</v>
      </c>
      <c r="L153" s="198">
        <v>2200</v>
      </c>
    </row>
    <row r="154" spans="1:12" s="2" customFormat="1" ht="15" customHeight="1" x14ac:dyDescent="0.2">
      <c r="A154" s="161">
        <v>44510</v>
      </c>
      <c r="B154" s="71" t="s">
        <v>371</v>
      </c>
      <c r="C154" s="72" t="s">
        <v>372</v>
      </c>
      <c r="D154" s="72"/>
      <c r="E154" s="196"/>
      <c r="F154" s="197"/>
      <c r="G154" s="197"/>
      <c r="H154" s="205" t="s">
        <v>103</v>
      </c>
      <c r="I154" s="81">
        <v>1</v>
      </c>
      <c r="J154" s="202">
        <v>0</v>
      </c>
      <c r="K154" s="97">
        <v>0</v>
      </c>
      <c r="L154" s="198">
        <v>10920</v>
      </c>
    </row>
    <row r="155" spans="1:12" s="2" customFormat="1" ht="15" customHeight="1" x14ac:dyDescent="0.2">
      <c r="A155" s="161">
        <v>44510</v>
      </c>
      <c r="B155" s="71" t="s">
        <v>373</v>
      </c>
      <c r="C155" s="72" t="s">
        <v>374</v>
      </c>
      <c r="D155" s="72" t="s">
        <v>353</v>
      </c>
      <c r="E155" s="196"/>
      <c r="F155" s="197"/>
      <c r="G155" s="197"/>
      <c r="H155" s="205" t="s">
        <v>103</v>
      </c>
      <c r="I155" s="81">
        <v>1</v>
      </c>
      <c r="J155" s="202">
        <v>0</v>
      </c>
      <c r="K155" s="97">
        <v>0</v>
      </c>
      <c r="L155" s="198">
        <v>5200</v>
      </c>
    </row>
    <row r="156" spans="1:12" s="2" customFormat="1" ht="15" customHeight="1" x14ac:dyDescent="0.2">
      <c r="A156" s="161">
        <v>44510</v>
      </c>
      <c r="B156" s="71" t="s">
        <v>375</v>
      </c>
      <c r="C156" s="72" t="s">
        <v>376</v>
      </c>
      <c r="D156" s="72" t="s">
        <v>222</v>
      </c>
      <c r="E156" s="196"/>
      <c r="F156" s="197"/>
      <c r="G156" s="197"/>
      <c r="H156" s="205" t="s">
        <v>103</v>
      </c>
      <c r="I156" s="81">
        <v>1</v>
      </c>
      <c r="J156" s="202">
        <v>0</v>
      </c>
      <c r="K156" s="97">
        <v>0</v>
      </c>
      <c r="L156" s="198">
        <v>10066</v>
      </c>
    </row>
    <row r="157" spans="1:12" s="2" customFormat="1" ht="15" customHeight="1" x14ac:dyDescent="0.2">
      <c r="A157" s="161">
        <v>44511</v>
      </c>
      <c r="B157" s="71" t="s">
        <v>381</v>
      </c>
      <c r="C157" s="72" t="s">
        <v>382</v>
      </c>
      <c r="D157" s="72" t="s">
        <v>383</v>
      </c>
      <c r="E157" s="196"/>
      <c r="F157" s="197"/>
      <c r="G157" s="197"/>
      <c r="H157" s="205" t="s">
        <v>384</v>
      </c>
      <c r="I157" s="81">
        <v>1</v>
      </c>
      <c r="J157" s="202">
        <v>1375</v>
      </c>
      <c r="K157" s="97">
        <v>160</v>
      </c>
      <c r="L157" s="198">
        <v>99000</v>
      </c>
    </row>
    <row r="158" spans="1:12" s="2" customFormat="1" ht="15" customHeight="1" x14ac:dyDescent="0.2">
      <c r="A158" s="161">
        <v>44512</v>
      </c>
      <c r="B158" s="71" t="s">
        <v>377</v>
      </c>
      <c r="C158" s="72" t="s">
        <v>378</v>
      </c>
      <c r="D158" s="72" t="s">
        <v>379</v>
      </c>
      <c r="E158" s="196"/>
      <c r="F158" s="197"/>
      <c r="G158" s="197"/>
      <c r="H158" s="205" t="s">
        <v>380</v>
      </c>
      <c r="I158" s="81">
        <v>1</v>
      </c>
      <c r="J158" s="202">
        <v>0</v>
      </c>
      <c r="K158" s="97">
        <v>0</v>
      </c>
      <c r="L158" s="198">
        <v>2000</v>
      </c>
    </row>
    <row r="159" spans="1:12" s="2" customFormat="1" ht="15" customHeight="1" x14ac:dyDescent="0.2">
      <c r="A159" s="159">
        <v>44512</v>
      </c>
      <c r="B159" s="76" t="s">
        <v>385</v>
      </c>
      <c r="C159" s="73" t="s">
        <v>386</v>
      </c>
      <c r="D159" s="73" t="s">
        <v>387</v>
      </c>
      <c r="E159" s="73"/>
      <c r="F159" s="196"/>
      <c r="G159" s="73"/>
      <c r="H159" s="73" t="s">
        <v>388</v>
      </c>
      <c r="I159" s="79">
        <v>1</v>
      </c>
      <c r="J159" s="233">
        <v>0</v>
      </c>
      <c r="K159" s="115">
        <v>0</v>
      </c>
      <c r="L159" s="160">
        <v>6000</v>
      </c>
    </row>
    <row r="160" spans="1:12" s="2" customFormat="1" ht="15" customHeight="1" x14ac:dyDescent="0.2">
      <c r="A160" s="161">
        <v>44512</v>
      </c>
      <c r="B160" s="71" t="s">
        <v>389</v>
      </c>
      <c r="C160" s="72" t="s">
        <v>390</v>
      </c>
      <c r="D160" s="72" t="s">
        <v>391</v>
      </c>
      <c r="E160" s="196"/>
      <c r="F160" s="197"/>
      <c r="G160" s="197"/>
      <c r="H160" s="205" t="s">
        <v>392</v>
      </c>
      <c r="I160" s="81">
        <v>1</v>
      </c>
      <c r="J160" s="202">
        <v>0</v>
      </c>
      <c r="K160" s="97">
        <v>0</v>
      </c>
      <c r="L160" s="198">
        <v>3800</v>
      </c>
    </row>
    <row r="161" spans="1:12" s="2" customFormat="1" ht="15" customHeight="1" x14ac:dyDescent="0.2">
      <c r="A161" s="161">
        <v>44512</v>
      </c>
      <c r="B161" s="71" t="s">
        <v>393</v>
      </c>
      <c r="C161" s="72" t="s">
        <v>394</v>
      </c>
      <c r="D161" s="72" t="s">
        <v>395</v>
      </c>
      <c r="E161" s="196"/>
      <c r="F161" s="197"/>
      <c r="G161" s="197"/>
      <c r="H161" s="205" t="s">
        <v>396</v>
      </c>
      <c r="I161" s="81">
        <v>1</v>
      </c>
      <c r="J161" s="202">
        <v>0</v>
      </c>
      <c r="K161" s="97">
        <v>0</v>
      </c>
      <c r="L161" s="198">
        <v>27361</v>
      </c>
    </row>
    <row r="162" spans="1:12" s="2" customFormat="1" ht="15" customHeight="1" x14ac:dyDescent="0.2">
      <c r="A162" s="161">
        <v>44512</v>
      </c>
      <c r="B162" s="71" t="s">
        <v>431</v>
      </c>
      <c r="C162" s="72" t="s">
        <v>432</v>
      </c>
      <c r="D162" s="72" t="s">
        <v>433</v>
      </c>
      <c r="E162" s="196"/>
      <c r="F162" s="197"/>
      <c r="G162" s="197"/>
      <c r="H162" s="205" t="s">
        <v>427</v>
      </c>
      <c r="I162" s="81">
        <v>1</v>
      </c>
      <c r="J162" s="202">
        <v>0</v>
      </c>
      <c r="K162" s="97">
        <v>0</v>
      </c>
      <c r="L162" s="198">
        <v>3000</v>
      </c>
    </row>
    <row r="163" spans="1:12" s="2" customFormat="1" ht="15" customHeight="1" x14ac:dyDescent="0.2">
      <c r="A163" s="161">
        <v>44512</v>
      </c>
      <c r="B163" s="71" t="s">
        <v>434</v>
      </c>
      <c r="C163" s="72" t="s">
        <v>435</v>
      </c>
      <c r="D163" s="72" t="s">
        <v>436</v>
      </c>
      <c r="E163" s="196"/>
      <c r="F163" s="197"/>
      <c r="G163" s="197"/>
      <c r="H163" s="205" t="s">
        <v>427</v>
      </c>
      <c r="I163" s="81">
        <v>1</v>
      </c>
      <c r="J163" s="202">
        <v>0</v>
      </c>
      <c r="K163" s="97">
        <v>0</v>
      </c>
      <c r="L163" s="198">
        <v>6600</v>
      </c>
    </row>
    <row r="164" spans="1:12" s="2" customFormat="1" ht="15" customHeight="1" x14ac:dyDescent="0.2">
      <c r="A164" s="161">
        <v>44512</v>
      </c>
      <c r="B164" s="71" t="s">
        <v>437</v>
      </c>
      <c r="C164" s="72" t="s">
        <v>438</v>
      </c>
      <c r="D164" s="72" t="s">
        <v>439</v>
      </c>
      <c r="E164" s="196"/>
      <c r="F164" s="197"/>
      <c r="G164" s="197"/>
      <c r="H164" s="205" t="s">
        <v>427</v>
      </c>
      <c r="I164" s="81">
        <v>1</v>
      </c>
      <c r="J164" s="202">
        <v>0</v>
      </c>
      <c r="K164" s="97">
        <v>0</v>
      </c>
      <c r="L164" s="198">
        <v>4400</v>
      </c>
    </row>
    <row r="165" spans="1:12" s="2" customFormat="1" ht="15" customHeight="1" x14ac:dyDescent="0.2">
      <c r="A165" s="304">
        <v>44512</v>
      </c>
      <c r="B165" s="71" t="s">
        <v>440</v>
      </c>
      <c r="C165" s="72" t="s">
        <v>441</v>
      </c>
      <c r="D165" s="72" t="s">
        <v>442</v>
      </c>
      <c r="E165" s="196"/>
      <c r="F165" s="197"/>
      <c r="G165" s="197"/>
      <c r="H165" s="205" t="s">
        <v>427</v>
      </c>
      <c r="I165" s="81">
        <v>1</v>
      </c>
      <c r="J165" s="75">
        <v>0</v>
      </c>
      <c r="K165" s="97">
        <v>0</v>
      </c>
      <c r="L165" s="160">
        <v>4400</v>
      </c>
    </row>
    <row r="166" spans="1:12" s="2" customFormat="1" ht="15" customHeight="1" x14ac:dyDescent="0.2">
      <c r="A166" s="161">
        <v>44512</v>
      </c>
      <c r="B166" s="71" t="s">
        <v>443</v>
      </c>
      <c r="C166" s="72" t="s">
        <v>444</v>
      </c>
      <c r="D166" s="72" t="s">
        <v>445</v>
      </c>
      <c r="E166" s="196"/>
      <c r="F166" s="197"/>
      <c r="G166" s="197"/>
      <c r="H166" s="205" t="s">
        <v>427</v>
      </c>
      <c r="I166" s="81">
        <v>1</v>
      </c>
      <c r="J166" s="202">
        <v>0</v>
      </c>
      <c r="K166" s="97">
        <v>0</v>
      </c>
      <c r="L166" s="198">
        <v>3300</v>
      </c>
    </row>
    <row r="167" spans="1:12" s="2" customFormat="1" ht="15" customHeight="1" x14ac:dyDescent="0.2">
      <c r="A167" s="161">
        <v>44512</v>
      </c>
      <c r="B167" s="71" t="s">
        <v>446</v>
      </c>
      <c r="C167" s="72" t="s">
        <v>447</v>
      </c>
      <c r="D167" s="72"/>
      <c r="E167" s="196"/>
      <c r="F167" s="197"/>
      <c r="G167" s="197"/>
      <c r="H167" s="205" t="s">
        <v>448</v>
      </c>
      <c r="I167" s="81">
        <v>1</v>
      </c>
      <c r="J167" s="202">
        <v>0</v>
      </c>
      <c r="K167" s="97">
        <v>0</v>
      </c>
      <c r="L167" s="198">
        <v>0</v>
      </c>
    </row>
    <row r="168" spans="1:12" s="2" customFormat="1" ht="15" customHeight="1" x14ac:dyDescent="0.2">
      <c r="A168" s="161">
        <v>44512</v>
      </c>
      <c r="B168" s="71" t="s">
        <v>454</v>
      </c>
      <c r="C168" s="72" t="s">
        <v>455</v>
      </c>
      <c r="D168" s="72" t="s">
        <v>226</v>
      </c>
      <c r="E168" s="196"/>
      <c r="F168" s="197"/>
      <c r="G168" s="197"/>
      <c r="H168" s="205" t="s">
        <v>456</v>
      </c>
      <c r="I168" s="81">
        <v>1</v>
      </c>
      <c r="J168" s="202">
        <v>0</v>
      </c>
      <c r="K168" s="97">
        <v>0</v>
      </c>
      <c r="L168" s="198">
        <v>12447</v>
      </c>
    </row>
    <row r="169" spans="1:12" s="2" customFormat="1" ht="15" customHeight="1" x14ac:dyDescent="0.2">
      <c r="A169" s="161">
        <v>44512</v>
      </c>
      <c r="B169" s="71" t="s">
        <v>524</v>
      </c>
      <c r="C169" s="72" t="s">
        <v>525</v>
      </c>
      <c r="D169" s="72" t="s">
        <v>526</v>
      </c>
      <c r="E169" s="196"/>
      <c r="F169" s="197"/>
      <c r="G169" s="197"/>
      <c r="H169" s="205" t="s">
        <v>527</v>
      </c>
      <c r="I169" s="81">
        <v>1</v>
      </c>
      <c r="J169" s="202">
        <v>0</v>
      </c>
      <c r="K169" s="97">
        <v>0</v>
      </c>
      <c r="L169" s="198">
        <v>8834</v>
      </c>
    </row>
    <row r="170" spans="1:12" s="2" customFormat="1" ht="15" customHeight="1" x14ac:dyDescent="0.2">
      <c r="A170" s="161">
        <v>44515</v>
      </c>
      <c r="B170" s="71" t="s">
        <v>531</v>
      </c>
      <c r="C170" s="72" t="s">
        <v>532</v>
      </c>
      <c r="D170" s="72" t="s">
        <v>533</v>
      </c>
      <c r="E170" s="196"/>
      <c r="F170" s="197"/>
      <c r="G170" s="197"/>
      <c r="H170" s="205" t="s">
        <v>534</v>
      </c>
      <c r="I170" s="81">
        <v>1</v>
      </c>
      <c r="J170" s="202">
        <v>0</v>
      </c>
      <c r="K170" s="97">
        <v>0</v>
      </c>
      <c r="L170" s="198">
        <v>14025</v>
      </c>
    </row>
    <row r="171" spans="1:12" s="2" customFormat="1" ht="15" customHeight="1" x14ac:dyDescent="0.2">
      <c r="A171" s="161">
        <v>44515</v>
      </c>
      <c r="B171" s="71" t="s">
        <v>535</v>
      </c>
      <c r="C171" s="72" t="s">
        <v>536</v>
      </c>
      <c r="D171" s="72" t="s">
        <v>537</v>
      </c>
      <c r="E171" s="196"/>
      <c r="F171" s="197"/>
      <c r="G171" s="197"/>
      <c r="H171" s="243" t="s">
        <v>538</v>
      </c>
      <c r="I171" s="81">
        <v>1</v>
      </c>
      <c r="J171" s="202">
        <v>0</v>
      </c>
      <c r="K171" s="97">
        <v>0</v>
      </c>
      <c r="L171" s="198">
        <v>300</v>
      </c>
    </row>
    <row r="172" spans="1:12" s="2" customFormat="1" ht="15" customHeight="1" x14ac:dyDescent="0.2">
      <c r="A172" s="161">
        <v>44515</v>
      </c>
      <c r="B172" s="71" t="s">
        <v>539</v>
      </c>
      <c r="C172" s="72" t="s">
        <v>540</v>
      </c>
      <c r="D172" s="72" t="s">
        <v>128</v>
      </c>
      <c r="E172" s="196"/>
      <c r="F172" s="197"/>
      <c r="G172" s="197"/>
      <c r="H172" s="205" t="s">
        <v>343</v>
      </c>
      <c r="I172" s="81">
        <v>1</v>
      </c>
      <c r="J172" s="202">
        <v>0</v>
      </c>
      <c r="K172" s="97">
        <v>0</v>
      </c>
      <c r="L172" s="198">
        <v>7570</v>
      </c>
    </row>
    <row r="173" spans="1:12" s="2" customFormat="1" ht="15" customHeight="1" x14ac:dyDescent="0.2">
      <c r="A173" s="161">
        <v>44515</v>
      </c>
      <c r="B173" s="71" t="s">
        <v>541</v>
      </c>
      <c r="C173" s="72" t="s">
        <v>542</v>
      </c>
      <c r="D173" s="72" t="s">
        <v>128</v>
      </c>
      <c r="E173" s="196"/>
      <c r="F173" s="197"/>
      <c r="G173" s="197"/>
      <c r="H173" s="205" t="s">
        <v>343</v>
      </c>
      <c r="I173" s="81">
        <v>1</v>
      </c>
      <c r="J173" s="202">
        <v>0</v>
      </c>
      <c r="K173" s="97">
        <v>0</v>
      </c>
      <c r="L173" s="198">
        <v>7467</v>
      </c>
    </row>
    <row r="174" spans="1:12" s="2" customFormat="1" ht="15" customHeight="1" x14ac:dyDescent="0.2">
      <c r="A174" s="161">
        <v>44515</v>
      </c>
      <c r="B174" s="71" t="s">
        <v>543</v>
      </c>
      <c r="C174" s="72" t="s">
        <v>544</v>
      </c>
      <c r="D174" s="72" t="s">
        <v>545</v>
      </c>
      <c r="E174" s="196"/>
      <c r="F174" s="197"/>
      <c r="G174" s="197"/>
      <c r="H174" s="205" t="s">
        <v>546</v>
      </c>
      <c r="I174" s="81">
        <v>1</v>
      </c>
      <c r="J174" s="202">
        <v>0</v>
      </c>
      <c r="K174" s="97">
        <v>0</v>
      </c>
      <c r="L174" s="198">
        <v>15000</v>
      </c>
    </row>
    <row r="175" spans="1:12" s="2" customFormat="1" ht="15" customHeight="1" x14ac:dyDescent="0.2">
      <c r="A175" s="161">
        <v>44515</v>
      </c>
      <c r="B175" s="71" t="s">
        <v>600</v>
      </c>
      <c r="C175" s="72" t="s">
        <v>601</v>
      </c>
      <c r="D175" s="72"/>
      <c r="E175" s="196"/>
      <c r="F175" s="197"/>
      <c r="G175" s="197"/>
      <c r="H175" s="205" t="s">
        <v>602</v>
      </c>
      <c r="I175" s="81">
        <v>1</v>
      </c>
      <c r="J175" s="202">
        <v>0</v>
      </c>
      <c r="K175" s="97">
        <v>0</v>
      </c>
      <c r="L175" s="198">
        <v>4800</v>
      </c>
    </row>
    <row r="176" spans="1:12" s="2" customFormat="1" ht="14.65" customHeight="1" x14ac:dyDescent="0.2">
      <c r="A176" s="161">
        <v>44516</v>
      </c>
      <c r="B176" s="71" t="s">
        <v>603</v>
      </c>
      <c r="C176" s="72" t="s">
        <v>604</v>
      </c>
      <c r="D176" s="72" t="s">
        <v>605</v>
      </c>
      <c r="E176" s="196"/>
      <c r="F176" s="197"/>
      <c r="G176" s="197"/>
      <c r="H176" s="205" t="s">
        <v>606</v>
      </c>
      <c r="I176" s="81">
        <v>1</v>
      </c>
      <c r="J176" s="202">
        <v>0</v>
      </c>
      <c r="K176" s="97">
        <v>0</v>
      </c>
      <c r="L176" s="198">
        <v>38495</v>
      </c>
    </row>
    <row r="177" spans="1:12" s="2" customFormat="1" ht="15" customHeight="1" x14ac:dyDescent="0.2">
      <c r="A177" s="161">
        <v>44516</v>
      </c>
      <c r="B177" s="71" t="s">
        <v>613</v>
      </c>
      <c r="C177" s="72" t="s">
        <v>614</v>
      </c>
      <c r="D177" s="72" t="s">
        <v>615</v>
      </c>
      <c r="E177" s="196"/>
      <c r="F177" s="197"/>
      <c r="G177" s="197"/>
      <c r="H177" s="205" t="s">
        <v>616</v>
      </c>
      <c r="I177" s="81">
        <v>1</v>
      </c>
      <c r="J177" s="202">
        <v>0</v>
      </c>
      <c r="K177" s="97">
        <v>0</v>
      </c>
      <c r="L177" s="198">
        <v>10335</v>
      </c>
    </row>
    <row r="178" spans="1:12" s="2" customFormat="1" ht="15" customHeight="1" x14ac:dyDescent="0.2">
      <c r="A178" s="161">
        <v>44517</v>
      </c>
      <c r="B178" s="71" t="s">
        <v>583</v>
      </c>
      <c r="C178" s="72" t="s">
        <v>584</v>
      </c>
      <c r="D178" s="72" t="s">
        <v>585</v>
      </c>
      <c r="E178" s="196"/>
      <c r="F178" s="197"/>
      <c r="G178" s="197"/>
      <c r="H178" s="205" t="s">
        <v>586</v>
      </c>
      <c r="I178" s="81">
        <v>1</v>
      </c>
      <c r="J178" s="202">
        <v>1532</v>
      </c>
      <c r="K178" s="97">
        <v>65</v>
      </c>
      <c r="L178" s="198">
        <v>29000</v>
      </c>
    </row>
    <row r="179" spans="1:12" s="2" customFormat="1" ht="15" customHeight="1" x14ac:dyDescent="0.2">
      <c r="A179" s="161">
        <v>44517</v>
      </c>
      <c r="B179" s="71" t="s">
        <v>607</v>
      </c>
      <c r="C179" s="241" t="s">
        <v>403</v>
      </c>
      <c r="D179" s="72"/>
      <c r="E179" s="196"/>
      <c r="F179" s="197"/>
      <c r="G179" s="197"/>
      <c r="H179" s="205" t="s">
        <v>68</v>
      </c>
      <c r="I179" s="81">
        <v>1</v>
      </c>
      <c r="J179" s="202">
        <v>0</v>
      </c>
      <c r="K179" s="97">
        <v>0</v>
      </c>
      <c r="L179" s="198">
        <v>0</v>
      </c>
    </row>
    <row r="180" spans="1:12" s="2" customFormat="1" ht="15" customHeight="1" x14ac:dyDescent="0.2">
      <c r="A180" s="161">
        <v>44517</v>
      </c>
      <c r="B180" s="71" t="s">
        <v>617</v>
      </c>
      <c r="C180" s="72" t="s">
        <v>618</v>
      </c>
      <c r="D180" s="72" t="s">
        <v>619</v>
      </c>
      <c r="E180" s="196"/>
      <c r="F180" s="197"/>
      <c r="G180" s="197"/>
      <c r="H180" s="205" t="s">
        <v>103</v>
      </c>
      <c r="I180" s="81">
        <v>1</v>
      </c>
      <c r="J180" s="202">
        <v>0</v>
      </c>
      <c r="K180" s="97">
        <v>0</v>
      </c>
      <c r="L180" s="198">
        <v>14900</v>
      </c>
    </row>
    <row r="181" spans="1:12" s="2" customFormat="1" ht="15" customHeight="1" x14ac:dyDescent="0.2">
      <c r="A181" s="161">
        <v>44517</v>
      </c>
      <c r="B181" s="71" t="s">
        <v>645</v>
      </c>
      <c r="C181" s="72" t="s">
        <v>646</v>
      </c>
      <c r="D181" s="72" t="s">
        <v>647</v>
      </c>
      <c r="E181" s="196"/>
      <c r="F181" s="197"/>
      <c r="G181" s="197"/>
      <c r="H181" s="205" t="s">
        <v>648</v>
      </c>
      <c r="I181" s="81">
        <v>1</v>
      </c>
      <c r="J181" s="202">
        <v>0</v>
      </c>
      <c r="K181" s="97">
        <v>0</v>
      </c>
      <c r="L181" s="198">
        <v>2900</v>
      </c>
    </row>
    <row r="182" spans="1:12" s="2" customFormat="1" ht="15" customHeight="1" x14ac:dyDescent="0.2">
      <c r="A182" s="161">
        <v>44517</v>
      </c>
      <c r="B182" s="71" t="s">
        <v>649</v>
      </c>
      <c r="C182" s="72" t="s">
        <v>650</v>
      </c>
      <c r="D182" s="72" t="s">
        <v>651</v>
      </c>
      <c r="E182" s="196"/>
      <c r="F182" s="197"/>
      <c r="G182" s="197"/>
      <c r="H182" s="205" t="s">
        <v>652</v>
      </c>
      <c r="I182" s="81">
        <v>1</v>
      </c>
      <c r="J182" s="202">
        <v>0</v>
      </c>
      <c r="K182" s="97">
        <v>0</v>
      </c>
      <c r="L182" s="198">
        <v>21759</v>
      </c>
    </row>
    <row r="183" spans="1:12" s="2" customFormat="1" ht="15" customHeight="1" x14ac:dyDescent="0.2">
      <c r="A183" s="161">
        <v>44517</v>
      </c>
      <c r="B183" s="71" t="s">
        <v>653</v>
      </c>
      <c r="C183" s="72" t="s">
        <v>654</v>
      </c>
      <c r="D183" s="72" t="s">
        <v>226</v>
      </c>
      <c r="E183" s="196"/>
      <c r="F183" s="197"/>
      <c r="G183" s="197"/>
      <c r="H183" s="205" t="s">
        <v>227</v>
      </c>
      <c r="I183" s="81">
        <v>1</v>
      </c>
      <c r="J183" s="202">
        <v>0</v>
      </c>
      <c r="K183" s="97">
        <v>0</v>
      </c>
      <c r="L183" s="198">
        <v>16471</v>
      </c>
    </row>
    <row r="184" spans="1:12" s="2" customFormat="1" ht="15" customHeight="1" x14ac:dyDescent="0.2">
      <c r="A184" s="161">
        <v>44517</v>
      </c>
      <c r="B184" s="71" t="s">
        <v>655</v>
      </c>
      <c r="C184" s="72" t="s">
        <v>656</v>
      </c>
      <c r="D184" s="72" t="s">
        <v>442</v>
      </c>
      <c r="E184" s="196"/>
      <c r="F184" s="197"/>
      <c r="G184" s="197"/>
      <c r="H184" s="205" t="s">
        <v>427</v>
      </c>
      <c r="I184" s="81">
        <v>1</v>
      </c>
      <c r="J184" s="202">
        <v>0</v>
      </c>
      <c r="K184" s="97">
        <v>0</v>
      </c>
      <c r="L184" s="198">
        <v>4000</v>
      </c>
    </row>
    <row r="185" spans="1:12" s="2" customFormat="1" ht="15" customHeight="1" x14ac:dyDescent="0.2">
      <c r="A185" s="161">
        <v>44517</v>
      </c>
      <c r="B185" s="71" t="s">
        <v>657</v>
      </c>
      <c r="C185" s="72" t="s">
        <v>658</v>
      </c>
      <c r="D185" s="72" t="s">
        <v>619</v>
      </c>
      <c r="E185" s="196"/>
      <c r="F185" s="197"/>
      <c r="G185" s="197"/>
      <c r="H185" s="205" t="s">
        <v>427</v>
      </c>
      <c r="I185" s="81">
        <v>1</v>
      </c>
      <c r="J185" s="202">
        <v>0</v>
      </c>
      <c r="K185" s="97">
        <v>0</v>
      </c>
      <c r="L185" s="198">
        <v>6800</v>
      </c>
    </row>
    <row r="186" spans="1:12" s="2" customFormat="1" ht="15" customHeight="1" x14ac:dyDescent="0.2">
      <c r="A186" s="161">
        <v>44517</v>
      </c>
      <c r="B186" s="71" t="s">
        <v>659</v>
      </c>
      <c r="C186" s="72" t="s">
        <v>660</v>
      </c>
      <c r="D186" s="72" t="s">
        <v>661</v>
      </c>
      <c r="E186" s="196"/>
      <c r="F186" s="197"/>
      <c r="G186" s="197"/>
      <c r="H186" s="205" t="s">
        <v>427</v>
      </c>
      <c r="I186" s="81">
        <v>1</v>
      </c>
      <c r="J186" s="202">
        <v>0</v>
      </c>
      <c r="K186" s="97">
        <v>0</v>
      </c>
      <c r="L186" s="198">
        <v>6600</v>
      </c>
    </row>
    <row r="187" spans="1:12" s="2" customFormat="1" ht="15" customHeight="1" x14ac:dyDescent="0.2">
      <c r="A187" s="161">
        <v>44517</v>
      </c>
      <c r="B187" s="71" t="s">
        <v>662</v>
      </c>
      <c r="C187" s="72" t="s">
        <v>663</v>
      </c>
      <c r="D187" s="72" t="s">
        <v>664</v>
      </c>
      <c r="E187" s="196"/>
      <c r="F187" s="197"/>
      <c r="G187" s="197"/>
      <c r="H187" s="205" t="s">
        <v>427</v>
      </c>
      <c r="I187" s="81">
        <v>1</v>
      </c>
      <c r="J187" s="202">
        <v>0</v>
      </c>
      <c r="K187" s="97">
        <v>0</v>
      </c>
      <c r="L187" s="198">
        <v>5500</v>
      </c>
    </row>
    <row r="188" spans="1:12" s="2" customFormat="1" ht="15" customHeight="1" x14ac:dyDescent="0.2">
      <c r="A188" s="161">
        <v>44517</v>
      </c>
      <c r="B188" s="71" t="s">
        <v>665</v>
      </c>
      <c r="C188" s="72" t="s">
        <v>666</v>
      </c>
      <c r="D188" s="72" t="s">
        <v>81</v>
      </c>
      <c r="E188" s="196"/>
      <c r="F188" s="197"/>
      <c r="G188" s="197"/>
      <c r="H188" s="205" t="s">
        <v>427</v>
      </c>
      <c r="I188" s="81">
        <v>1</v>
      </c>
      <c r="J188" s="202">
        <v>0</v>
      </c>
      <c r="K188" s="97">
        <v>0</v>
      </c>
      <c r="L188" s="198">
        <v>71000</v>
      </c>
    </row>
    <row r="189" spans="1:12" s="2" customFormat="1" ht="15" customHeight="1" x14ac:dyDescent="0.2">
      <c r="A189" s="161">
        <v>44517</v>
      </c>
      <c r="B189" s="71" t="s">
        <v>667</v>
      </c>
      <c r="C189" s="72" t="s">
        <v>668</v>
      </c>
      <c r="D189" s="241" t="s">
        <v>226</v>
      </c>
      <c r="E189" s="196"/>
      <c r="F189" s="197"/>
      <c r="G189" s="197"/>
      <c r="H189" s="205" t="s">
        <v>103</v>
      </c>
      <c r="I189" s="81">
        <v>1</v>
      </c>
      <c r="J189" s="202">
        <v>0</v>
      </c>
      <c r="K189" s="97">
        <v>0</v>
      </c>
      <c r="L189" s="198">
        <v>11400</v>
      </c>
    </row>
    <row r="190" spans="1:12" s="2" customFormat="1" ht="15" customHeight="1" x14ac:dyDescent="0.2">
      <c r="A190" s="161">
        <v>44517</v>
      </c>
      <c r="B190" s="71" t="s">
        <v>669</v>
      </c>
      <c r="C190" s="72" t="s">
        <v>670</v>
      </c>
      <c r="D190" s="72" t="s">
        <v>605</v>
      </c>
      <c r="E190" s="196"/>
      <c r="F190" s="197"/>
      <c r="G190" s="197"/>
      <c r="H190" s="205" t="s">
        <v>134</v>
      </c>
      <c r="I190" s="81">
        <v>1</v>
      </c>
      <c r="J190" s="202">
        <v>0</v>
      </c>
      <c r="K190" s="97">
        <v>0</v>
      </c>
      <c r="L190" s="198">
        <v>7800</v>
      </c>
    </row>
    <row r="191" spans="1:12" s="2" customFormat="1" ht="15" customHeight="1" x14ac:dyDescent="0.2">
      <c r="A191" s="161">
        <v>44517</v>
      </c>
      <c r="B191" s="71" t="s">
        <v>671</v>
      </c>
      <c r="C191" s="72" t="s">
        <v>672</v>
      </c>
      <c r="D191" s="72" t="s">
        <v>673</v>
      </c>
      <c r="E191" s="196"/>
      <c r="F191" s="197"/>
      <c r="G191" s="197"/>
      <c r="H191" s="205" t="s">
        <v>223</v>
      </c>
      <c r="I191" s="81">
        <v>1</v>
      </c>
      <c r="J191" s="202">
        <v>0</v>
      </c>
      <c r="K191" s="97">
        <v>0</v>
      </c>
      <c r="L191" s="198">
        <v>14000</v>
      </c>
    </row>
    <row r="192" spans="1:12" s="2" customFormat="1" ht="15" customHeight="1" x14ac:dyDescent="0.2">
      <c r="A192" s="161">
        <v>44517</v>
      </c>
      <c r="B192" s="71" t="s">
        <v>674</v>
      </c>
      <c r="C192" s="72" t="s">
        <v>675</v>
      </c>
      <c r="D192" s="72" t="s">
        <v>676</v>
      </c>
      <c r="E192" s="196"/>
      <c r="F192" s="197"/>
      <c r="G192" s="197"/>
      <c r="H192" s="205" t="s">
        <v>223</v>
      </c>
      <c r="I192" s="81">
        <v>1</v>
      </c>
      <c r="J192" s="202">
        <v>0</v>
      </c>
      <c r="K192" s="97">
        <v>0</v>
      </c>
      <c r="L192" s="198">
        <v>11000</v>
      </c>
    </row>
    <row r="193" spans="1:12" s="2" customFormat="1" ht="15" customHeight="1" x14ac:dyDescent="0.2">
      <c r="A193" s="161">
        <v>44517</v>
      </c>
      <c r="B193" s="71" t="s">
        <v>699</v>
      </c>
      <c r="C193" s="72" t="s">
        <v>700</v>
      </c>
      <c r="D193" s="72"/>
      <c r="E193" s="196"/>
      <c r="F193" s="197"/>
      <c r="G193" s="197"/>
      <c r="H193" s="205" t="s">
        <v>606</v>
      </c>
      <c r="I193" s="81">
        <v>1</v>
      </c>
      <c r="J193" s="202">
        <v>0</v>
      </c>
      <c r="K193" s="97">
        <v>0</v>
      </c>
      <c r="L193" s="198">
        <v>19980</v>
      </c>
    </row>
    <row r="194" spans="1:12" s="2" customFormat="1" ht="15" customHeight="1" x14ac:dyDescent="0.2">
      <c r="A194" s="161">
        <v>44517</v>
      </c>
      <c r="B194" s="71" t="s">
        <v>701</v>
      </c>
      <c r="C194" s="72" t="s">
        <v>702</v>
      </c>
      <c r="D194" s="72" t="s">
        <v>124</v>
      </c>
      <c r="E194" s="196"/>
      <c r="F194" s="197"/>
      <c r="G194" s="197"/>
      <c r="H194" s="205" t="s">
        <v>606</v>
      </c>
      <c r="I194" s="81">
        <v>1</v>
      </c>
      <c r="J194" s="202">
        <v>0</v>
      </c>
      <c r="K194" s="97">
        <v>0</v>
      </c>
      <c r="L194" s="198">
        <v>22200</v>
      </c>
    </row>
    <row r="195" spans="1:12" s="2" customFormat="1" ht="15" customHeight="1" x14ac:dyDescent="0.2">
      <c r="A195" s="161">
        <v>44518</v>
      </c>
      <c r="B195" s="71" t="s">
        <v>591</v>
      </c>
      <c r="C195" s="72" t="s">
        <v>592</v>
      </c>
      <c r="D195" s="72" t="s">
        <v>286</v>
      </c>
      <c r="E195" s="196"/>
      <c r="F195" s="197"/>
      <c r="G195" s="197"/>
      <c r="H195" s="205" t="s">
        <v>336</v>
      </c>
      <c r="I195" s="81">
        <v>1</v>
      </c>
      <c r="J195" s="202">
        <v>1757</v>
      </c>
      <c r="K195" s="97">
        <v>0</v>
      </c>
      <c r="L195" s="198">
        <v>47500</v>
      </c>
    </row>
    <row r="196" spans="1:12" s="2" customFormat="1" ht="15" customHeight="1" x14ac:dyDescent="0.2">
      <c r="A196" s="161">
        <v>44518</v>
      </c>
      <c r="B196" s="71" t="s">
        <v>597</v>
      </c>
      <c r="C196" s="72" t="s">
        <v>598</v>
      </c>
      <c r="D196" s="72" t="s">
        <v>259</v>
      </c>
      <c r="E196" s="196"/>
      <c r="F196" s="197"/>
      <c r="G196" s="197"/>
      <c r="H196" s="205" t="s">
        <v>599</v>
      </c>
      <c r="I196" s="81">
        <v>1</v>
      </c>
      <c r="J196" s="202">
        <v>0</v>
      </c>
      <c r="K196" s="97">
        <v>0</v>
      </c>
      <c r="L196" s="198">
        <v>5970</v>
      </c>
    </row>
    <row r="197" spans="1:12" s="2" customFormat="1" ht="15" customHeight="1" x14ac:dyDescent="0.2">
      <c r="A197" s="161">
        <v>44518</v>
      </c>
      <c r="B197" s="71" t="s">
        <v>681</v>
      </c>
      <c r="C197" s="72" t="s">
        <v>682</v>
      </c>
      <c r="D197" s="72" t="s">
        <v>683</v>
      </c>
      <c r="E197" s="196"/>
      <c r="F197" s="197"/>
      <c r="G197" s="197"/>
      <c r="H197" s="205" t="s">
        <v>602</v>
      </c>
      <c r="I197" s="81">
        <v>1</v>
      </c>
      <c r="J197" s="202">
        <v>0</v>
      </c>
      <c r="K197" s="97">
        <v>0</v>
      </c>
      <c r="L197" s="198">
        <v>5300</v>
      </c>
    </row>
    <row r="198" spans="1:12" s="2" customFormat="1" ht="15" customHeight="1" x14ac:dyDescent="0.2">
      <c r="A198" s="161">
        <v>44518</v>
      </c>
      <c r="B198" s="71" t="s">
        <v>684</v>
      </c>
      <c r="C198" s="72" t="s">
        <v>685</v>
      </c>
      <c r="D198" s="72" t="s">
        <v>226</v>
      </c>
      <c r="E198" s="196"/>
      <c r="F198" s="197"/>
      <c r="G198" s="197"/>
      <c r="H198" s="205" t="s">
        <v>602</v>
      </c>
      <c r="I198" s="81">
        <v>1</v>
      </c>
      <c r="J198" s="202">
        <v>0</v>
      </c>
      <c r="K198" s="97">
        <v>0</v>
      </c>
      <c r="L198" s="198">
        <v>8150</v>
      </c>
    </row>
    <row r="199" spans="1:12" s="2" customFormat="1" ht="15" customHeight="1" x14ac:dyDescent="0.2">
      <c r="A199" s="161">
        <v>44518</v>
      </c>
      <c r="B199" s="71" t="s">
        <v>695</v>
      </c>
      <c r="C199" s="72" t="s">
        <v>696</v>
      </c>
      <c r="D199" s="72" t="s">
        <v>697</v>
      </c>
      <c r="E199" s="196"/>
      <c r="F199" s="197"/>
      <c r="G199" s="197"/>
      <c r="H199" s="205" t="s">
        <v>350</v>
      </c>
      <c r="I199" s="81">
        <v>1</v>
      </c>
      <c r="J199" s="202">
        <v>0</v>
      </c>
      <c r="K199" s="97">
        <v>0</v>
      </c>
      <c r="L199" s="198">
        <v>34320</v>
      </c>
    </row>
    <row r="200" spans="1:12" s="2" customFormat="1" ht="15" customHeight="1" x14ac:dyDescent="0.2">
      <c r="A200" s="161">
        <v>44518</v>
      </c>
      <c r="B200" s="71" t="s">
        <v>698</v>
      </c>
      <c r="C200" s="72" t="s">
        <v>654</v>
      </c>
      <c r="D200" s="72" t="s">
        <v>226</v>
      </c>
      <c r="E200" s="196"/>
      <c r="F200" s="197"/>
      <c r="G200" s="197"/>
      <c r="H200" s="205" t="s">
        <v>350</v>
      </c>
      <c r="I200" s="81">
        <v>1</v>
      </c>
      <c r="J200" s="202">
        <v>0</v>
      </c>
      <c r="K200" s="97">
        <v>0</v>
      </c>
      <c r="L200" s="198">
        <v>26929</v>
      </c>
    </row>
    <row r="201" spans="1:12" s="2" customFormat="1" ht="15" customHeight="1" x14ac:dyDescent="0.2">
      <c r="A201" s="161">
        <v>44518</v>
      </c>
      <c r="B201" s="71" t="s">
        <v>703</v>
      </c>
      <c r="C201" s="72" t="s">
        <v>704</v>
      </c>
      <c r="D201" s="72" t="s">
        <v>705</v>
      </c>
      <c r="E201" s="196"/>
      <c r="F201" s="197"/>
      <c r="G201" s="197"/>
      <c r="H201" s="243" t="s">
        <v>350</v>
      </c>
      <c r="I201" s="81">
        <v>1</v>
      </c>
      <c r="J201" s="202">
        <v>0</v>
      </c>
      <c r="K201" s="97">
        <v>0</v>
      </c>
      <c r="L201" s="198">
        <v>35312</v>
      </c>
    </row>
    <row r="202" spans="1:12" s="2" customFormat="1" ht="15" customHeight="1" x14ac:dyDescent="0.2">
      <c r="A202" s="161">
        <v>44519</v>
      </c>
      <c r="B202" s="71" t="s">
        <v>677</v>
      </c>
      <c r="C202" s="72" t="s">
        <v>678</v>
      </c>
      <c r="D202" s="72" t="s">
        <v>679</v>
      </c>
      <c r="E202" s="196"/>
      <c r="F202" s="197"/>
      <c r="G202" s="197"/>
      <c r="H202" s="205" t="s">
        <v>680</v>
      </c>
      <c r="I202" s="81">
        <v>1</v>
      </c>
      <c r="J202" s="202">
        <v>0</v>
      </c>
      <c r="K202" s="97">
        <v>0</v>
      </c>
      <c r="L202" s="198">
        <v>12000</v>
      </c>
    </row>
    <row r="203" spans="1:12" s="2" customFormat="1" ht="15" customHeight="1" x14ac:dyDescent="0.2">
      <c r="A203" s="161">
        <v>44519</v>
      </c>
      <c r="B203" s="71" t="s">
        <v>686</v>
      </c>
      <c r="C203" s="72" t="s">
        <v>687</v>
      </c>
      <c r="D203" s="72" t="s">
        <v>362</v>
      </c>
      <c r="E203" s="196"/>
      <c r="F203" s="197"/>
      <c r="G203" s="197"/>
      <c r="H203" s="205" t="s">
        <v>688</v>
      </c>
      <c r="I203" s="81">
        <v>1</v>
      </c>
      <c r="J203" s="202">
        <v>0</v>
      </c>
      <c r="K203" s="97">
        <v>0</v>
      </c>
      <c r="L203" s="198">
        <v>3000</v>
      </c>
    </row>
    <row r="204" spans="1:12" s="2" customFormat="1" ht="15" customHeight="1" x14ac:dyDescent="0.2">
      <c r="A204" s="161">
        <v>44519</v>
      </c>
      <c r="B204" s="71" t="s">
        <v>689</v>
      </c>
      <c r="C204" s="72" t="s">
        <v>650</v>
      </c>
      <c r="D204" s="72" t="s">
        <v>651</v>
      </c>
      <c r="E204" s="196"/>
      <c r="F204" s="197"/>
      <c r="G204" s="197"/>
      <c r="H204" s="205" t="s">
        <v>690</v>
      </c>
      <c r="I204" s="81">
        <v>1</v>
      </c>
      <c r="J204" s="202">
        <v>0</v>
      </c>
      <c r="K204" s="97">
        <v>0</v>
      </c>
      <c r="L204" s="198">
        <v>3000</v>
      </c>
    </row>
    <row r="205" spans="1:12" s="2" customFormat="1" ht="15" customHeight="1" x14ac:dyDescent="0.2">
      <c r="A205" s="161">
        <v>44519</v>
      </c>
      <c r="B205" s="71" t="s">
        <v>726</v>
      </c>
      <c r="C205" s="72" t="s">
        <v>727</v>
      </c>
      <c r="D205" s="72" t="s">
        <v>728</v>
      </c>
      <c r="E205" s="196"/>
      <c r="F205" s="197"/>
      <c r="G205" s="197"/>
      <c r="H205" s="243" t="s">
        <v>729</v>
      </c>
      <c r="I205" s="81">
        <v>1</v>
      </c>
      <c r="J205" s="202">
        <v>0</v>
      </c>
      <c r="K205" s="97">
        <v>0</v>
      </c>
      <c r="L205" s="198">
        <v>5600</v>
      </c>
    </row>
    <row r="206" spans="1:12" s="2" customFormat="1" ht="15" customHeight="1" x14ac:dyDescent="0.2">
      <c r="A206" s="161">
        <v>44523</v>
      </c>
      <c r="B206" s="71" t="s">
        <v>730</v>
      </c>
      <c r="C206" s="72" t="s">
        <v>731</v>
      </c>
      <c r="D206" s="72" t="s">
        <v>732</v>
      </c>
      <c r="E206" s="196"/>
      <c r="F206" s="197"/>
      <c r="G206" s="197"/>
      <c r="H206" s="243" t="s">
        <v>103</v>
      </c>
      <c r="I206" s="81">
        <v>1</v>
      </c>
      <c r="J206" s="202">
        <v>0</v>
      </c>
      <c r="K206" s="97">
        <v>0</v>
      </c>
      <c r="L206" s="198">
        <v>5070</v>
      </c>
    </row>
    <row r="207" spans="1:12" s="2" customFormat="1" ht="15" customHeight="1" x14ac:dyDescent="0.2">
      <c r="A207" s="161">
        <v>44523</v>
      </c>
      <c r="B207" s="71" t="s">
        <v>733</v>
      </c>
      <c r="C207" s="72" t="s">
        <v>734</v>
      </c>
      <c r="D207" s="72" t="s">
        <v>732</v>
      </c>
      <c r="E207" s="196"/>
      <c r="F207" s="197"/>
      <c r="G207" s="197"/>
      <c r="H207" s="243" t="s">
        <v>103</v>
      </c>
      <c r="I207" s="81">
        <v>1</v>
      </c>
      <c r="J207" s="202">
        <v>0</v>
      </c>
      <c r="K207" s="97">
        <v>0</v>
      </c>
      <c r="L207" s="198">
        <v>5070</v>
      </c>
    </row>
    <row r="208" spans="1:12" s="2" customFormat="1" ht="15" customHeight="1" x14ac:dyDescent="0.2">
      <c r="A208" s="161">
        <v>44524</v>
      </c>
      <c r="B208" s="71" t="s">
        <v>735</v>
      </c>
      <c r="C208" s="72" t="s">
        <v>736</v>
      </c>
      <c r="D208" s="72" t="s">
        <v>259</v>
      </c>
      <c r="E208" s="196"/>
      <c r="F208" s="197"/>
      <c r="G208" s="197"/>
      <c r="H208" s="243" t="s">
        <v>737</v>
      </c>
      <c r="I208" s="81">
        <v>1</v>
      </c>
      <c r="J208" s="202">
        <v>0</v>
      </c>
      <c r="K208" s="97">
        <v>0</v>
      </c>
      <c r="L208" s="198">
        <v>6500</v>
      </c>
    </row>
    <row r="209" spans="1:12" s="2" customFormat="1" ht="15" customHeight="1" x14ac:dyDescent="0.2">
      <c r="A209" s="161">
        <v>44524</v>
      </c>
      <c r="B209" s="71" t="s">
        <v>738</v>
      </c>
      <c r="C209" s="72" t="s">
        <v>739</v>
      </c>
      <c r="D209" s="72" t="s">
        <v>226</v>
      </c>
      <c r="E209" s="196"/>
      <c r="F209" s="197"/>
      <c r="G209" s="197"/>
      <c r="H209" s="243" t="s">
        <v>740</v>
      </c>
      <c r="I209" s="81">
        <v>1</v>
      </c>
      <c r="J209" s="202">
        <v>0</v>
      </c>
      <c r="K209" s="97">
        <v>0</v>
      </c>
      <c r="L209" s="198">
        <v>6000</v>
      </c>
    </row>
    <row r="210" spans="1:12" s="2" customFormat="1" ht="15" customHeight="1" x14ac:dyDescent="0.2">
      <c r="A210" s="161">
        <v>44524</v>
      </c>
      <c r="B210" s="71" t="s">
        <v>741</v>
      </c>
      <c r="C210" s="72" t="s">
        <v>742</v>
      </c>
      <c r="D210" s="72" t="s">
        <v>533</v>
      </c>
      <c r="E210" s="196"/>
      <c r="F210" s="197"/>
      <c r="G210" s="197"/>
      <c r="H210" s="243" t="s">
        <v>743</v>
      </c>
      <c r="I210" s="81">
        <v>1</v>
      </c>
      <c r="J210" s="202">
        <v>1280</v>
      </c>
      <c r="K210" s="97">
        <v>0</v>
      </c>
      <c r="L210" s="198">
        <v>30930</v>
      </c>
    </row>
    <row r="211" spans="1:12" s="2" customFormat="1" ht="15" customHeight="1" x14ac:dyDescent="0.2">
      <c r="A211" s="161">
        <v>44524</v>
      </c>
      <c r="B211" s="71" t="s">
        <v>744</v>
      </c>
      <c r="C211" s="72" t="s">
        <v>745</v>
      </c>
      <c r="D211" s="72" t="s">
        <v>95</v>
      </c>
      <c r="E211" s="196"/>
      <c r="F211" s="197"/>
      <c r="G211" s="197"/>
      <c r="H211" s="243" t="s">
        <v>746</v>
      </c>
      <c r="I211" s="81">
        <v>1</v>
      </c>
      <c r="J211" s="202">
        <v>0</v>
      </c>
      <c r="K211" s="97">
        <v>0</v>
      </c>
      <c r="L211" s="198">
        <v>500</v>
      </c>
    </row>
    <row r="212" spans="1:12" s="2" customFormat="1" ht="15" customHeight="1" x14ac:dyDescent="0.2">
      <c r="A212" s="161">
        <v>44529</v>
      </c>
      <c r="B212" s="71" t="s">
        <v>805</v>
      </c>
      <c r="C212" s="72" t="s">
        <v>806</v>
      </c>
      <c r="D212" s="72" t="s">
        <v>807</v>
      </c>
      <c r="E212" s="196"/>
      <c r="F212" s="197"/>
      <c r="G212" s="197"/>
      <c r="H212" s="243" t="s">
        <v>808</v>
      </c>
      <c r="I212" s="81">
        <v>1</v>
      </c>
      <c r="J212" s="202">
        <v>0</v>
      </c>
      <c r="K212" s="97">
        <v>0</v>
      </c>
      <c r="L212" s="198">
        <v>4500</v>
      </c>
    </row>
    <row r="213" spans="1:12" s="2" customFormat="1" ht="15" customHeight="1" x14ac:dyDescent="0.2">
      <c r="A213" s="161">
        <v>44530</v>
      </c>
      <c r="B213" s="71" t="s">
        <v>809</v>
      </c>
      <c r="C213" s="72" t="s">
        <v>810</v>
      </c>
      <c r="D213" s="72" t="s">
        <v>533</v>
      </c>
      <c r="E213" s="196"/>
      <c r="F213" s="197"/>
      <c r="G213" s="197"/>
      <c r="H213" s="243" t="s">
        <v>811</v>
      </c>
      <c r="I213" s="81">
        <v>1</v>
      </c>
      <c r="J213" s="202">
        <v>1244</v>
      </c>
      <c r="K213" s="97">
        <v>96</v>
      </c>
      <c r="L213" s="198">
        <v>3000</v>
      </c>
    </row>
    <row r="214" spans="1:12" s="2" customFormat="1" ht="15" customHeight="1" x14ac:dyDescent="0.2">
      <c r="A214" s="161">
        <v>44530</v>
      </c>
      <c r="B214" s="71" t="s">
        <v>875</v>
      </c>
      <c r="C214" s="72" t="s">
        <v>876</v>
      </c>
      <c r="D214" s="72" t="s">
        <v>877</v>
      </c>
      <c r="E214" s="196"/>
      <c r="F214" s="197"/>
      <c r="G214" s="197"/>
      <c r="H214" s="243" t="s">
        <v>648</v>
      </c>
      <c r="I214" s="81">
        <v>1</v>
      </c>
      <c r="J214" s="202">
        <v>0</v>
      </c>
      <c r="K214" s="97">
        <v>0</v>
      </c>
      <c r="L214" s="198">
        <v>5600</v>
      </c>
    </row>
    <row r="215" spans="1:12" s="2" customFormat="1" ht="15" customHeight="1" x14ac:dyDescent="0.2">
      <c r="A215" s="161">
        <v>44530</v>
      </c>
      <c r="B215" s="71" t="s">
        <v>868</v>
      </c>
      <c r="C215" s="72" t="s">
        <v>869</v>
      </c>
      <c r="D215" s="72"/>
      <c r="E215" s="196"/>
      <c r="F215" s="197"/>
      <c r="G215" s="197"/>
      <c r="H215" s="205" t="s">
        <v>602</v>
      </c>
      <c r="I215" s="81">
        <v>1</v>
      </c>
      <c r="J215" s="202">
        <v>0</v>
      </c>
      <c r="K215" s="97">
        <v>0</v>
      </c>
      <c r="L215" s="198">
        <v>16250</v>
      </c>
    </row>
    <row r="216" spans="1:12" s="2" customFormat="1" ht="15" customHeight="1" x14ac:dyDescent="0.2">
      <c r="A216" s="306"/>
      <c r="B216" s="46"/>
      <c r="C216" s="47"/>
      <c r="D216" s="48"/>
      <c r="E216" s="47"/>
      <c r="F216" s="47"/>
      <c r="G216" s="49"/>
      <c r="H216" s="21" t="s">
        <v>13</v>
      </c>
      <c r="I216" s="172">
        <f>SUM(I123:I215)</f>
        <v>93</v>
      </c>
      <c r="J216" s="173">
        <f>SUM(J123:J215)</f>
        <v>11232</v>
      </c>
      <c r="K216" s="98">
        <f>SUM(K123:K215)</f>
        <v>1817</v>
      </c>
      <c r="L216" s="174">
        <f>SUM(L123:L215)</f>
        <v>1338612</v>
      </c>
    </row>
    <row r="217" spans="1:12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</row>
    <row r="218" spans="1:12" s="2" customFormat="1" ht="15" customHeight="1" x14ac:dyDescent="0.2"/>
    <row r="219" spans="1:12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</row>
    <row r="220" spans="1:12" s="2" customFormat="1" ht="15" customHeight="1" x14ac:dyDescent="0.2"/>
    <row r="221" spans="1:12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</row>
    <row r="222" spans="1:12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</row>
    <row r="223" spans="1:12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</row>
    <row r="224" spans="1:12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</row>
    <row r="225" spans="1:12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</row>
    <row r="226" spans="1:12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</row>
    <row r="227" spans="1:12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</row>
    <row r="228" spans="1:12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</row>
    <row r="229" spans="1:12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</row>
    <row r="230" spans="1:12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</row>
    <row r="231" spans="1:12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</row>
    <row r="232" spans="1:12" s="2" customFormat="1" ht="15.7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</row>
    <row r="233" spans="1:12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</row>
    <row r="234" spans="1:12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</row>
    <row r="235" spans="1:12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</row>
    <row r="236" spans="1:12" s="2" customFormat="1" ht="15" customHeight="1" x14ac:dyDescent="0.2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5"/>
    </row>
    <row r="237" spans="1:12" s="2" customFormat="1" ht="15" customHeight="1" x14ac:dyDescent="0.2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5"/>
    </row>
    <row r="238" spans="1:12" s="2" customFormat="1" ht="15" customHeight="1" x14ac:dyDescent="0.2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5"/>
    </row>
    <row r="239" spans="1:12" s="2" customFormat="1" ht="15" customHeight="1" x14ac:dyDescent="0.2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5"/>
    </row>
    <row r="240" spans="1:12" s="2" customFormat="1" ht="15" customHeight="1" x14ac:dyDescent="0.2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5"/>
    </row>
    <row r="241" spans="1:12" s="2" customFormat="1" ht="15" customHeight="1" x14ac:dyDescent="0.2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5"/>
    </row>
    <row r="242" spans="1:12" s="2" customFormat="1" ht="15" customHeight="1" x14ac:dyDescent="0.2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5"/>
    </row>
    <row r="243" spans="1:12" s="2" customFormat="1" ht="15" customHeight="1" x14ac:dyDescent="0.2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</row>
    <row r="244" spans="1:12" s="2" customFormat="1" ht="15" customHeight="1" x14ac:dyDescent="0.2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5"/>
    </row>
    <row r="245" spans="1:12" s="2" customFormat="1" ht="15" customHeight="1" x14ac:dyDescent="0.2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</row>
    <row r="246" spans="1:12" s="2" customFormat="1" ht="15" customHeight="1" x14ac:dyDescent="0.2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</row>
    <row r="247" spans="1:12" s="2" customFormat="1" ht="15" customHeight="1" x14ac:dyDescent="0.2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</row>
    <row r="248" spans="1:12" s="2" customFormat="1" ht="15" customHeight="1" x14ac:dyDescent="0.2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</row>
    <row r="249" spans="1:12" s="2" customFormat="1" ht="15" customHeight="1" x14ac:dyDescent="0.2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</row>
    <row r="250" spans="1:12" s="2" customFormat="1" ht="15" customHeight="1" x14ac:dyDescent="0.2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</row>
    <row r="251" spans="1:12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</row>
    <row r="252" spans="1:12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</row>
    <row r="253" spans="1:12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</row>
    <row r="254" spans="1:12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</row>
    <row r="255" spans="1:12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</row>
    <row r="256" spans="1:12" s="2" customFormat="1" ht="15" customHeight="1" x14ac:dyDescent="0.2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5"/>
    </row>
    <row r="257" spans="1:13" s="2" customFormat="1" ht="15" customHeight="1" x14ac:dyDescent="0.2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5"/>
    </row>
    <row r="258" spans="1:13" s="2" customFormat="1" ht="15" customHeight="1" x14ac:dyDescent="0.2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5"/>
    </row>
    <row r="259" spans="1:13" s="2" customFormat="1" ht="15" customHeight="1" x14ac:dyDescent="0.2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5"/>
    </row>
    <row r="260" spans="1:13" s="2" customFormat="1" ht="15" customHeight="1" x14ac:dyDescent="0.2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5"/>
    </row>
    <row r="261" spans="1:13" s="2" customFormat="1" ht="15.75" customHeight="1" x14ac:dyDescent="0.2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5"/>
      <c r="M261" s="1"/>
    </row>
    <row r="262" spans="1:13" s="2" customFormat="1" ht="15" customHeight="1" x14ac:dyDescent="0.2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5"/>
      <c r="M262" s="1"/>
    </row>
    <row r="263" spans="1:13" s="2" customFormat="1" ht="15" customHeight="1" x14ac:dyDescent="0.2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5"/>
      <c r="M263" s="1"/>
    </row>
    <row r="264" spans="1:13" s="2" customFormat="1" ht="15" customHeight="1" x14ac:dyDescent="0.2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5"/>
    </row>
    <row r="265" spans="1:13" s="2" customFormat="1" ht="15" customHeight="1" x14ac:dyDescent="0.2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5"/>
      <c r="M265" s="242" t="s">
        <v>52</v>
      </c>
    </row>
    <row r="266" spans="1:13" s="2" customFormat="1" ht="15" customHeight="1" x14ac:dyDescent="0.2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5"/>
    </row>
    <row r="267" spans="1:13" s="2" customFormat="1" ht="15" customHeight="1" x14ac:dyDescent="0.2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5"/>
    </row>
    <row r="268" spans="1:13" s="2" customFormat="1" ht="15" customHeight="1" x14ac:dyDescent="0.2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5"/>
      <c r="M268" s="1"/>
    </row>
    <row r="269" spans="1:13" s="2" customFormat="1" ht="15" customHeight="1" x14ac:dyDescent="0.2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5"/>
      <c r="M269" s="1"/>
    </row>
    <row r="270" spans="1:13" s="2" customFormat="1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5"/>
      <c r="M270" s="1"/>
    </row>
    <row r="271" spans="1:13" s="2" customFormat="1" ht="15" customHeight="1" x14ac:dyDescent="0.2"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  <c r="M271" s="1"/>
    </row>
    <row r="272" spans="1:13" s="2" customFormat="1" ht="15" customHeight="1" x14ac:dyDescent="0.2">
      <c r="B272" s="25"/>
      <c r="C272" s="26"/>
      <c r="D272" s="1"/>
      <c r="E272" s="26"/>
      <c r="F272" s="26"/>
      <c r="G272" s="26"/>
      <c r="I272" s="27"/>
      <c r="J272" s="28"/>
      <c r="K272" s="29"/>
      <c r="L272" s="5"/>
      <c r="M272" s="1"/>
    </row>
    <row r="273" spans="1:13" s="2" customFormat="1" ht="15" customHeight="1" x14ac:dyDescent="0.2">
      <c r="B273" s="25"/>
      <c r="C273" s="26"/>
      <c r="D273" s="1"/>
      <c r="E273" s="26"/>
      <c r="F273" s="26"/>
      <c r="G273" s="26"/>
      <c r="H273" s="30"/>
      <c r="I273" s="31"/>
      <c r="J273" s="1"/>
      <c r="K273" s="26"/>
      <c r="L273" s="5"/>
      <c r="M273" s="1"/>
    </row>
    <row r="274" spans="1:13" s="2" customFormat="1" ht="15" customHeight="1" x14ac:dyDescent="0.2">
      <c r="B274" s="25"/>
      <c r="C274" s="26"/>
      <c r="D274" s="1"/>
      <c r="E274" s="26"/>
      <c r="F274" s="26"/>
      <c r="G274" s="26"/>
      <c r="H274" s="30"/>
      <c r="I274" s="31"/>
      <c r="J274" s="1"/>
      <c r="K274" s="26"/>
      <c r="L274" s="5"/>
      <c r="M274" s="1"/>
    </row>
    <row r="275" spans="1:13" s="2" customFormat="1" ht="15" customHeight="1" x14ac:dyDescent="0.2">
      <c r="B275" s="25"/>
      <c r="C275" s="26"/>
      <c r="D275" s="1"/>
      <c r="E275" s="26"/>
      <c r="F275" s="26"/>
      <c r="G275" s="26"/>
      <c r="H275" s="30"/>
      <c r="I275" s="31"/>
      <c r="J275" s="1"/>
      <c r="K275" s="26"/>
      <c r="L275" s="5"/>
      <c r="M275" s="1"/>
    </row>
    <row r="276" spans="1:13" s="2" customFormat="1" ht="15" customHeight="1" x14ac:dyDescent="0.2">
      <c r="B276" s="25"/>
      <c r="C276" s="26"/>
      <c r="D276" s="1"/>
      <c r="E276" s="26"/>
      <c r="F276" s="26"/>
      <c r="G276" s="26"/>
      <c r="H276" s="30"/>
      <c r="I276" s="31"/>
      <c r="J276" s="1"/>
      <c r="K276" s="26"/>
      <c r="L276" s="5"/>
      <c r="M276" s="1"/>
    </row>
    <row r="277" spans="1:13" s="2" customFormat="1" ht="15" customHeight="1" x14ac:dyDescent="0.2">
      <c r="B277" s="25"/>
      <c r="C277" s="26"/>
      <c r="D277" s="1"/>
      <c r="E277" s="26"/>
      <c r="F277" s="26"/>
      <c r="G277" s="26"/>
      <c r="H277" s="30"/>
      <c r="I277" s="31"/>
      <c r="J277" s="1"/>
      <c r="K277" s="26"/>
      <c r="L277" s="5"/>
      <c r="M277" s="1"/>
    </row>
    <row r="278" spans="1:13" s="2" customFormat="1" ht="15" customHeight="1" x14ac:dyDescent="0.2">
      <c r="A278" s="4"/>
      <c r="B278" s="25"/>
      <c r="C278" s="26"/>
      <c r="D278" s="1"/>
      <c r="E278" s="26"/>
      <c r="F278" s="26"/>
      <c r="G278" s="26"/>
      <c r="H278" s="30"/>
      <c r="I278" s="31"/>
      <c r="J278" s="1"/>
      <c r="K278" s="26"/>
      <c r="L278" s="5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85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1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1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1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1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1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1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1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1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1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1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1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1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1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1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1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1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1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1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1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1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1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13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13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13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13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13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13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13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13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13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13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13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13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13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13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13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13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13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13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13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13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  <c r="M468" s="1"/>
    </row>
    <row r="469" spans="1:13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13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13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  <c r="M471" s="1"/>
    </row>
    <row r="472" spans="1:13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13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13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13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  <c r="M475" s="1"/>
    </row>
    <row r="476" spans="1:13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</row>
    <row r="477" spans="1:13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  <c r="M477" s="1"/>
    </row>
    <row r="478" spans="1:13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  <c r="M478" s="1"/>
    </row>
    <row r="479" spans="1:13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  <c r="M479" s="1"/>
    </row>
    <row r="480" spans="1:13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  <c r="M480" s="1"/>
    </row>
    <row r="481" spans="1:21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  <c r="M481" s="1"/>
    </row>
    <row r="482" spans="1:21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  <c r="M482" s="1"/>
    </row>
    <row r="483" spans="1:21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  <c r="M483" s="1"/>
    </row>
    <row r="484" spans="1:21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  <c r="M484" s="1"/>
    </row>
    <row r="485" spans="1:21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  <c r="M485" s="1"/>
    </row>
    <row r="486" spans="1:21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  <c r="M486" s="1"/>
    </row>
    <row r="487" spans="1:21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  <c r="M487" s="1"/>
    </row>
    <row r="488" spans="1:21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  <c r="M488" s="1"/>
    </row>
    <row r="489" spans="1:21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  <c r="M489" s="1"/>
    </row>
    <row r="490" spans="1:21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  <c r="M490" s="1"/>
    </row>
    <row r="491" spans="1:21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  <c r="M491" s="1"/>
    </row>
    <row r="492" spans="1:21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  <c r="M492" s="1"/>
    </row>
    <row r="493" spans="1:21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  <c r="M493" s="1"/>
    </row>
    <row r="494" spans="1:21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  <c r="M494" s="1"/>
    </row>
    <row r="495" spans="1:21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  <c r="M495" s="1"/>
    </row>
    <row r="496" spans="1:21" s="2" customFormat="1" ht="16.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  <c r="M496" s="1"/>
      <c r="N496" s="1"/>
      <c r="O496" s="1"/>
      <c r="P496" s="1"/>
      <c r="Q496" s="1"/>
      <c r="R496" s="1"/>
      <c r="S496" s="1"/>
      <c r="T496" s="1"/>
      <c r="U496" s="1"/>
    </row>
    <row r="497" spans="1:13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  <c r="M497" s="1"/>
    </row>
    <row r="498" spans="1:13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  <c r="M498" s="1"/>
    </row>
    <row r="499" spans="1:13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  <c r="M499" s="1"/>
    </row>
    <row r="500" spans="1:13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  <c r="M500" s="1"/>
    </row>
    <row r="501" spans="1:13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  <c r="M501" s="1"/>
    </row>
    <row r="502" spans="1:13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  <c r="M502" s="1"/>
    </row>
    <row r="503" spans="1:13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  <c r="M503" s="1"/>
    </row>
    <row r="504" spans="1:13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  <c r="M504" s="1"/>
    </row>
    <row r="505" spans="1:13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  <c r="M505" s="1"/>
    </row>
    <row r="506" spans="1:13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  <c r="M506" s="1"/>
    </row>
    <row r="507" spans="1:13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  <c r="M507" s="1"/>
    </row>
    <row r="508" spans="1:13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  <c r="M508" s="1"/>
    </row>
    <row r="509" spans="1:13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  <c r="M509" s="1"/>
    </row>
    <row r="510" spans="1:13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  <c r="M510" s="1"/>
    </row>
    <row r="511" spans="1:13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  <c r="M511" s="1"/>
    </row>
    <row r="512" spans="1:13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  <c r="M512" s="1"/>
    </row>
    <row r="513" spans="1:13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  <c r="M513" s="1"/>
    </row>
    <row r="514" spans="1:13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  <c r="M514" s="1"/>
    </row>
    <row r="515" spans="1:13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  <c r="M515" s="1"/>
    </row>
    <row r="516" spans="1:13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  <c r="M516" s="1"/>
    </row>
    <row r="517" spans="1:13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  <c r="M517" s="1"/>
    </row>
    <row r="518" spans="1:13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  <c r="M518" s="1"/>
    </row>
    <row r="519" spans="1:13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  <c r="M519" s="1"/>
    </row>
    <row r="520" spans="1:13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  <c r="M520" s="1"/>
    </row>
    <row r="521" spans="1:13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3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  <c r="M522" s="1"/>
    </row>
    <row r="523" spans="1:13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  <c r="M523" s="1"/>
    </row>
    <row r="524" spans="1:13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  <c r="M524" s="1"/>
    </row>
    <row r="525" spans="1:13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</row>
    <row r="526" spans="1:13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  <c r="M526" s="1"/>
    </row>
    <row r="527" spans="1:13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  <c r="M527" s="1"/>
    </row>
    <row r="528" spans="1:13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21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  <c r="M529" s="1"/>
    </row>
    <row r="530" spans="1:21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21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  <c r="M531" s="1"/>
    </row>
    <row r="532" spans="1:21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  <c r="M532" s="1"/>
    </row>
    <row r="533" spans="1:21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  <c r="M533" s="1"/>
      <c r="N533" s="1"/>
      <c r="O533" s="1"/>
      <c r="P533" s="1"/>
      <c r="Q533" s="1"/>
      <c r="R533" s="1"/>
      <c r="S533" s="1"/>
      <c r="T533" s="1"/>
      <c r="U533" s="1"/>
    </row>
    <row r="534" spans="1:21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  <c r="M534" s="1"/>
    </row>
    <row r="535" spans="1:21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  <c r="M535" s="1"/>
    </row>
    <row r="536" spans="1:21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  <c r="M536" s="1"/>
    </row>
    <row r="537" spans="1:21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  <c r="M537" s="1"/>
    </row>
    <row r="538" spans="1:21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  <c r="M538" s="1"/>
    </row>
    <row r="539" spans="1:21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21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21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  <c r="M541" s="1"/>
    </row>
    <row r="542" spans="1:21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21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21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  <c r="M544" s="1"/>
    </row>
    <row r="545" spans="1:13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  <c r="M545" s="1"/>
    </row>
    <row r="546" spans="1:13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  <c r="M546" s="1"/>
    </row>
    <row r="547" spans="1:13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  <c r="M547" s="1"/>
    </row>
    <row r="548" spans="1:13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  <c r="M548" s="1"/>
    </row>
    <row r="549" spans="1:13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3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3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  <c r="M551" s="1"/>
    </row>
    <row r="552" spans="1:13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3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3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  <c r="M554" s="1"/>
    </row>
    <row r="555" spans="1:13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  <c r="M555" s="1"/>
    </row>
    <row r="556" spans="1:13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  <c r="M556" s="1"/>
    </row>
    <row r="557" spans="1:13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  <c r="M557" s="1"/>
    </row>
    <row r="558" spans="1:13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  <c r="M558" s="1"/>
    </row>
    <row r="559" spans="1:13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  <c r="M559" s="1"/>
    </row>
    <row r="560" spans="1:13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  <c r="M560" s="1"/>
    </row>
    <row r="561" spans="1:13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3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3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3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3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3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3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3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3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  <c r="M569" s="1"/>
    </row>
    <row r="570" spans="1:13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3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3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3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3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3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3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2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2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2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2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2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2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2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2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2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</row>
    <row r="602" spans="1:12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</row>
    <row r="603" spans="1:12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</row>
    <row r="604" spans="1:12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</row>
    <row r="605" spans="1:12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</row>
    <row r="606" spans="1:12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</row>
    <row r="607" spans="1:12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</row>
    <row r="608" spans="1:12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</row>
    <row r="609" spans="1:12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</row>
    <row r="610" spans="1:12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</row>
    <row r="611" spans="1:12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</row>
    <row r="612" spans="1:12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</row>
    <row r="613" spans="1:12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</row>
    <row r="614" spans="1:12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</row>
    <row r="615" spans="1:12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</row>
    <row r="616" spans="1:12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</row>
    <row r="617" spans="1:12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</row>
    <row r="618" spans="1:12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</row>
    <row r="619" spans="1:12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</row>
    <row r="620" spans="1:12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</row>
    <row r="621" spans="1:12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</row>
    <row r="622" spans="1:12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</row>
    <row r="623" spans="1:12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</row>
    <row r="624" spans="1:12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</row>
    <row r="625" spans="1:12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</row>
    <row r="626" spans="1:12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</row>
    <row r="627" spans="1:12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</row>
    <row r="628" spans="1:12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</row>
    <row r="629" spans="1:12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</row>
    <row r="630" spans="1:12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</row>
    <row r="631" spans="1:12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</row>
    <row r="632" spans="1:12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</row>
    <row r="633" spans="1:12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</row>
    <row r="634" spans="1:12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</row>
    <row r="635" spans="1:12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</row>
    <row r="636" spans="1:12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</row>
    <row r="637" spans="1:12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</row>
    <row r="638" spans="1:12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</row>
    <row r="639" spans="1:12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</row>
    <row r="640" spans="1:12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</row>
    <row r="641" spans="1:12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</row>
    <row r="642" spans="1:12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</row>
    <row r="643" spans="1:12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</row>
    <row r="644" spans="1:12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</row>
    <row r="645" spans="1:12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</row>
    <row r="646" spans="1:12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</row>
    <row r="647" spans="1:12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</row>
    <row r="648" spans="1:12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</row>
    <row r="649" spans="1:12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</row>
    <row r="650" spans="1:12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</row>
    <row r="651" spans="1:12" s="2" customFormat="1" ht="14.2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</row>
    <row r="652" spans="1:12" s="2" customFormat="1" ht="14.2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</row>
    <row r="653" spans="1:12" s="2" customFormat="1" ht="14.2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</row>
    <row r="654" spans="1:12" s="2" customFormat="1" ht="14.2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</row>
    <row r="655" spans="1:12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</row>
    <row r="656" spans="1:12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</row>
    <row r="657" spans="1:12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</row>
    <row r="658" spans="1:12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</row>
    <row r="659" spans="1:12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</row>
    <row r="660" spans="1:12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</row>
    <row r="661" spans="1:12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</row>
    <row r="662" spans="1:12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</row>
    <row r="663" spans="1:12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</row>
    <row r="664" spans="1:12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</row>
    <row r="665" spans="1:12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</row>
    <row r="666" spans="1:12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</row>
    <row r="667" spans="1:12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</row>
    <row r="668" spans="1:12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</row>
    <row r="669" spans="1:12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</row>
    <row r="670" spans="1:12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</row>
    <row r="671" spans="1:12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</row>
    <row r="672" spans="1:12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2" t="s">
        <v>46</v>
      </c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</row>
    <row r="834" spans="1:13" s="2" customFormat="1" ht="16.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</row>
    <row r="835" spans="1:13" s="2" customFormat="1" ht="16.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</row>
    <row r="836" spans="1:13" s="2" customFormat="1" ht="16.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1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  <c r="M840" s="1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  <c r="M841" s="1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  <c r="M842" s="1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  <c r="M843" s="1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  <c r="M846" s="1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  <c r="M847" s="1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  <c r="M848" s="1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  <c r="M850" s="1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  <c r="M851" s="1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  <c r="M852" s="1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  <c r="M853" s="1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  <c r="M856" s="1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  <c r="M857" s="1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  <c r="M858" s="1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  <c r="M859" s="1"/>
    </row>
    <row r="860" spans="1:13" s="2" customFormat="1" ht="15.7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  <c r="M860" s="1"/>
    </row>
    <row r="861" spans="1:13" s="2" customFormat="1" ht="16.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  <c r="M861" s="1"/>
    </row>
    <row r="862" spans="1:13" s="2" customFormat="1" ht="16.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  <c r="M862" s="1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  <c r="M863" s="1"/>
    </row>
    <row r="864" spans="1:13" s="2" customFormat="1" ht="14.2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  <c r="M864" s="1"/>
    </row>
    <row r="865" spans="1:13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  <c r="M865" s="1"/>
    </row>
    <row r="866" spans="1:13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  <c r="M866" s="1"/>
    </row>
    <row r="867" spans="1:13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  <c r="M867" s="1"/>
    </row>
    <row r="868" spans="1:13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  <c r="M868" s="1"/>
    </row>
    <row r="869" spans="1:13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  <c r="M869" s="1"/>
    </row>
    <row r="870" spans="1:13" s="2" customFormat="1" ht="15.7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</row>
    <row r="871" spans="1:13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  <c r="M871" s="1"/>
    </row>
    <row r="872" spans="1:13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  <c r="M872" s="1"/>
    </row>
    <row r="873" spans="1:13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  <c r="M873" s="1"/>
    </row>
    <row r="874" spans="1:13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  <c r="M874" s="1"/>
    </row>
    <row r="875" spans="1:13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  <c r="M875" s="1"/>
    </row>
    <row r="876" spans="1:13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  <c r="M876" s="1"/>
    </row>
    <row r="877" spans="1:13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  <c r="M877" s="1"/>
    </row>
    <row r="878" spans="1:13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  <c r="M878" s="1"/>
    </row>
    <row r="879" spans="1:13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  <c r="M879" s="200"/>
    </row>
    <row r="880" spans="1:13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  <c r="M880" s="1"/>
    </row>
    <row r="881" spans="1:13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3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  <c r="M882" s="1"/>
    </row>
    <row r="883" spans="1:13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  <c r="M883" s="1"/>
    </row>
    <row r="884" spans="1:13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  <c r="M884" s="1"/>
    </row>
    <row r="885" spans="1:13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  <c r="M885" s="1"/>
    </row>
    <row r="886" spans="1:13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  <c r="M886" s="1"/>
    </row>
    <row r="887" spans="1:13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  <c r="M887" s="1"/>
    </row>
    <row r="888" spans="1:13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  <c r="M888" s="1"/>
    </row>
    <row r="889" spans="1:13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  <c r="M889" s="1"/>
    </row>
    <row r="890" spans="1:13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  <c r="M890" s="1"/>
    </row>
    <row r="891" spans="1:13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  <c r="M891" s="1"/>
    </row>
    <row r="892" spans="1:13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  <c r="M892" s="1"/>
    </row>
    <row r="893" spans="1:13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  <c r="M893" s="1"/>
    </row>
    <row r="894" spans="1:13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  <c r="M894" s="1"/>
    </row>
    <row r="895" spans="1:13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  <c r="M895" s="1"/>
    </row>
    <row r="896" spans="1:13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  <c r="M896" s="1"/>
    </row>
    <row r="897" spans="1:13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  <c r="M897" s="1"/>
    </row>
    <row r="898" spans="1:13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  <c r="M898" s="1"/>
    </row>
    <row r="899" spans="1:13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  <c r="M899" s="1"/>
    </row>
    <row r="900" spans="1:13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  <c r="M900" s="1"/>
    </row>
    <row r="901" spans="1:13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  <c r="M901" s="1"/>
    </row>
    <row r="902" spans="1:13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  <c r="M902" s="1"/>
    </row>
    <row r="903" spans="1:13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  <c r="M903" s="1"/>
    </row>
    <row r="904" spans="1:13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  <c r="M904" s="1"/>
    </row>
    <row r="905" spans="1:13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  <c r="M905" s="1"/>
    </row>
    <row r="906" spans="1:13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  <c r="M906" s="1"/>
    </row>
    <row r="907" spans="1:13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  <c r="M907" s="1"/>
    </row>
    <row r="908" spans="1:13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  <c r="M908" s="1"/>
    </row>
    <row r="909" spans="1:13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  <c r="M909" s="1"/>
    </row>
    <row r="910" spans="1:13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  <c r="M910" s="1"/>
    </row>
    <row r="911" spans="1:13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  <c r="M911" s="1"/>
    </row>
    <row r="912" spans="1:13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  <c r="M912" s="1"/>
    </row>
    <row r="913" spans="1:13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3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3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3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3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3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3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  <c r="M919" s="1"/>
    </row>
    <row r="920" spans="1:13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3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3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3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3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3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3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3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3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3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  <c r="M929" s="1"/>
    </row>
    <row r="930" spans="1:13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  <c r="M930" s="1"/>
    </row>
    <row r="931" spans="1:13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  <c r="M931" s="1"/>
    </row>
    <row r="932" spans="1:13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3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  <c r="M933" s="1"/>
    </row>
    <row r="934" spans="1:13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3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  <c r="M935" s="1"/>
    </row>
    <row r="936" spans="1:13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  <c r="M936" s="1"/>
    </row>
    <row r="937" spans="1:13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3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  <c r="M938" s="1"/>
    </row>
    <row r="939" spans="1:13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3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3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  <c r="M941" s="1"/>
    </row>
    <row r="942" spans="1:13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3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3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3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3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3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3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3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3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3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3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  <c r="M1128" s="2" t="s">
        <v>42</v>
      </c>
    </row>
    <row r="1129" spans="1:13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3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3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3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3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3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3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3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2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2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2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2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2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2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2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2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2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2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2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2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2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2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2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2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2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2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2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2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2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2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2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2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2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2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2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2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2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2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2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2" s="2" customFormat="1" ht="15" customHeight="1" x14ac:dyDescent="0.2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2" s="2" customFormat="1" ht="15" customHeight="1" x14ac:dyDescent="0.2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2" s="2" customFormat="1" ht="15" customHeight="1" x14ac:dyDescent="0.2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2" s="2" customFormat="1" ht="15" customHeight="1" x14ac:dyDescent="0.2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</row>
    <row r="1188" spans="1:12" s="2" customFormat="1" ht="15" customHeight="1" x14ac:dyDescent="0.2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</row>
    <row r="1189" spans="1:12" s="2" customFormat="1" ht="15" customHeight="1" x14ac:dyDescent="0.2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2" s="2" customFormat="1" ht="15" customHeight="1" x14ac:dyDescent="0.2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</row>
    <row r="1191" spans="1:12" s="2" customFormat="1" ht="15" customHeight="1" x14ac:dyDescent="0.2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</row>
    <row r="1192" spans="1:12" s="2" customFormat="1" ht="15" customHeight="1" x14ac:dyDescent="0.2">
      <c r="A1192" s="4"/>
      <c r="B1192" s="8"/>
      <c r="C1192" s="3"/>
      <c r="D1192" s="5"/>
      <c r="E1192" s="3"/>
      <c r="F1192" s="3"/>
      <c r="G1192" s="3"/>
      <c r="H1192" s="6"/>
      <c r="I1192" s="18"/>
      <c r="J1192" s="5"/>
      <c r="K1192" s="3"/>
      <c r="L1192" s="5"/>
    </row>
    <row r="1193" spans="1:12" s="2" customFormat="1" ht="15" customHeight="1" x14ac:dyDescent="0.2">
      <c r="A1193" s="4"/>
      <c r="B1193" s="8"/>
      <c r="C1193" s="3"/>
      <c r="D1193" s="5"/>
      <c r="E1193" s="3"/>
      <c r="F1193" s="3"/>
      <c r="G1193" s="3"/>
      <c r="H1193" s="6"/>
      <c r="I1193" s="18"/>
      <c r="J1193" s="5"/>
      <c r="K1193" s="3"/>
      <c r="L1193" s="5"/>
    </row>
    <row r="1194" spans="1:12" s="2" customFormat="1" ht="15" customHeight="1" x14ac:dyDescent="0.2">
      <c r="A1194" s="4"/>
      <c r="B1194" s="8"/>
      <c r="C1194" s="3"/>
      <c r="D1194" s="5"/>
      <c r="E1194" s="3"/>
      <c r="F1194" s="3"/>
      <c r="G1194" s="3"/>
      <c r="H1194" s="6"/>
      <c r="I1194" s="18"/>
      <c r="J1194" s="5"/>
      <c r="K1194" s="3"/>
      <c r="L1194" s="5"/>
    </row>
    <row r="1195" spans="1:12" s="2" customFormat="1" ht="15" customHeight="1" x14ac:dyDescent="0.2">
      <c r="A1195" s="4"/>
      <c r="B1195" s="8"/>
      <c r="C1195" s="3"/>
      <c r="D1195" s="5"/>
      <c r="E1195" s="3"/>
      <c r="F1195" s="3"/>
      <c r="G1195" s="3"/>
      <c r="H1195" s="6"/>
      <c r="I1195" s="18"/>
      <c r="J1195" s="5"/>
      <c r="K1195" s="3"/>
      <c r="L1195" s="5"/>
    </row>
    <row r="1196" spans="1:12" s="2" customFormat="1" ht="15" customHeight="1" x14ac:dyDescent="0.2">
      <c r="A1196" s="4"/>
      <c r="B1196" s="8"/>
      <c r="C1196" s="3"/>
      <c r="D1196" s="5"/>
      <c r="E1196" s="3"/>
      <c r="F1196" s="3"/>
      <c r="G1196" s="3"/>
      <c r="H1196" s="6"/>
      <c r="I1196" s="18"/>
      <c r="J1196" s="5"/>
      <c r="K1196" s="3"/>
      <c r="L1196" s="5"/>
    </row>
    <row r="1197" spans="1:12" s="2" customFormat="1" ht="15" customHeight="1" x14ac:dyDescent="0.2">
      <c r="A1197" s="4"/>
      <c r="B1197" s="8"/>
      <c r="C1197" s="3"/>
      <c r="D1197" s="5"/>
      <c r="E1197" s="3"/>
      <c r="F1197" s="3"/>
      <c r="G1197" s="3"/>
      <c r="H1197" s="6"/>
      <c r="I1197" s="18"/>
      <c r="J1197" s="5"/>
      <c r="K1197" s="3"/>
      <c r="L1197" s="5"/>
    </row>
    <row r="1198" spans="1:12" s="2" customFormat="1" ht="15" customHeight="1" x14ac:dyDescent="0.2">
      <c r="A1198" s="4"/>
      <c r="B1198" s="8"/>
      <c r="C1198" s="3"/>
      <c r="D1198" s="5"/>
      <c r="E1198" s="3"/>
      <c r="F1198" s="3"/>
      <c r="G1198" s="3"/>
      <c r="H1198" s="6"/>
      <c r="I1198" s="18"/>
      <c r="J1198" s="5"/>
      <c r="K1198" s="3"/>
      <c r="L1198" s="5"/>
    </row>
    <row r="1199" spans="1:12" s="2" customFormat="1" ht="15" customHeight="1" x14ac:dyDescent="0.2">
      <c r="A1199" s="4"/>
      <c r="B1199" s="8"/>
      <c r="C1199" s="3"/>
      <c r="D1199" s="5"/>
      <c r="E1199" s="3"/>
      <c r="F1199" s="3"/>
      <c r="G1199" s="3"/>
      <c r="H1199" s="6"/>
      <c r="I1199" s="18"/>
      <c r="J1199" s="5"/>
      <c r="K1199" s="3"/>
      <c r="L1199" s="5"/>
    </row>
    <row r="1200" spans="1:12" s="2" customFormat="1" ht="15" customHeight="1" x14ac:dyDescent="0.2">
      <c r="A1200" s="4"/>
      <c r="B1200" s="8"/>
      <c r="C1200" s="3"/>
      <c r="D1200" s="5"/>
      <c r="E1200" s="3"/>
      <c r="F1200" s="3"/>
      <c r="G1200" s="3"/>
      <c r="H1200" s="6"/>
      <c r="I1200" s="18"/>
      <c r="J1200" s="5"/>
      <c r="K1200" s="3"/>
      <c r="L1200" s="5"/>
    </row>
    <row r="1201" spans="1:12" s="2" customFormat="1" ht="15" customHeight="1" x14ac:dyDescent="0.2">
      <c r="A1201" s="4"/>
      <c r="B1201" s="8"/>
      <c r="C1201" s="3"/>
      <c r="D1201" s="5"/>
      <c r="E1201" s="3"/>
      <c r="F1201" s="3"/>
      <c r="G1201" s="3"/>
      <c r="H1201" s="6"/>
      <c r="I1201" s="18"/>
      <c r="J1201" s="5"/>
      <c r="K1201" s="3"/>
      <c r="L1201" s="5"/>
    </row>
    <row r="1202" spans="1:12" s="2" customFormat="1" ht="15" customHeight="1" x14ac:dyDescent="0.2">
      <c r="A1202" s="4"/>
      <c r="B1202" s="8"/>
      <c r="C1202" s="3"/>
      <c r="D1202" s="5"/>
      <c r="E1202" s="3"/>
      <c r="F1202" s="3"/>
      <c r="G1202" s="3"/>
      <c r="H1202" s="6"/>
      <c r="I1202" s="18"/>
      <c r="J1202" s="5"/>
      <c r="K1202" s="3"/>
      <c r="L1202" s="5"/>
    </row>
    <row r="1203" spans="1:12" s="2" customFormat="1" ht="15" customHeight="1" x14ac:dyDescent="0.2">
      <c r="A1203" s="4"/>
      <c r="B1203" s="8"/>
      <c r="C1203" s="3"/>
      <c r="D1203" s="5"/>
      <c r="E1203" s="3"/>
      <c r="F1203" s="3"/>
      <c r="G1203" s="3"/>
      <c r="H1203" s="6"/>
      <c r="I1203" s="18"/>
      <c r="J1203" s="5"/>
      <c r="K1203" s="3"/>
      <c r="L1203" s="5"/>
    </row>
    <row r="1204" spans="1:12" s="2" customFormat="1" ht="15" customHeight="1" x14ac:dyDescent="0.2">
      <c r="A1204" s="4"/>
      <c r="B1204" s="8"/>
      <c r="C1204" s="3"/>
      <c r="D1204" s="5"/>
      <c r="E1204" s="3"/>
      <c r="F1204" s="3"/>
      <c r="G1204" s="3"/>
      <c r="H1204" s="6"/>
      <c r="I1204" s="18"/>
      <c r="J1204" s="5"/>
      <c r="K1204" s="3"/>
      <c r="L1204" s="5"/>
    </row>
    <row r="1205" spans="1:12" s="2" customFormat="1" ht="15" customHeight="1" x14ac:dyDescent="0.2">
      <c r="A1205" s="4"/>
      <c r="B1205" s="8"/>
      <c r="C1205" s="3"/>
      <c r="D1205" s="5"/>
      <c r="E1205" s="3"/>
      <c r="F1205" s="3"/>
      <c r="G1205" s="3"/>
      <c r="H1205" s="6"/>
      <c r="I1205" s="18"/>
      <c r="J1205" s="5"/>
      <c r="K1205" s="3"/>
      <c r="L1205" s="5"/>
    </row>
    <row r="1206" spans="1:12" s="2" customFormat="1" ht="15" customHeight="1" x14ac:dyDescent="0.2">
      <c r="A1206" s="4"/>
      <c r="B1206" s="8"/>
      <c r="C1206" s="3"/>
      <c r="D1206" s="5"/>
      <c r="E1206" s="3"/>
      <c r="F1206" s="3"/>
      <c r="G1206" s="3"/>
      <c r="H1206" s="6"/>
      <c r="I1206" s="18"/>
      <c r="J1206" s="5"/>
      <c r="K1206" s="3"/>
      <c r="L1206" s="5"/>
    </row>
    <row r="1207" spans="1:12" s="2" customFormat="1" ht="15" customHeight="1" x14ac:dyDescent="0.2">
      <c r="A1207" s="4"/>
      <c r="B1207" s="8"/>
      <c r="C1207" s="3"/>
      <c r="D1207" s="5"/>
      <c r="E1207" s="3"/>
      <c r="F1207" s="3"/>
      <c r="G1207" s="3"/>
      <c r="H1207" s="6"/>
      <c r="I1207" s="18"/>
      <c r="J1207" s="5"/>
      <c r="K1207" s="3"/>
      <c r="L1207" s="5"/>
    </row>
    <row r="1208" spans="1:12" s="2" customFormat="1" ht="15" customHeight="1" x14ac:dyDescent="0.2">
      <c r="A1208" s="4"/>
      <c r="B1208" s="8"/>
      <c r="C1208" s="3"/>
      <c r="D1208" s="5"/>
      <c r="E1208" s="3"/>
      <c r="F1208" s="3"/>
      <c r="G1208" s="3"/>
      <c r="H1208" s="6"/>
      <c r="I1208" s="18"/>
      <c r="J1208" s="5"/>
      <c r="K1208" s="3"/>
      <c r="L1208" s="5"/>
    </row>
    <row r="1209" spans="1:12" s="2" customFormat="1" ht="15" customHeight="1" x14ac:dyDescent="0.2">
      <c r="A1209" s="4"/>
      <c r="B1209" s="8"/>
      <c r="C1209" s="3"/>
      <c r="D1209" s="5"/>
      <c r="E1209" s="3"/>
      <c r="F1209" s="3"/>
      <c r="G1209" s="3"/>
      <c r="H1209" s="6"/>
      <c r="I1209" s="18"/>
      <c r="J1209" s="5"/>
      <c r="K1209" s="3"/>
      <c r="L1209" s="5"/>
    </row>
    <row r="1210" spans="1:12" s="2" customFormat="1" ht="15" customHeight="1" x14ac:dyDescent="0.2">
      <c r="A1210" s="4"/>
      <c r="B1210" s="8"/>
      <c r="C1210" s="3"/>
      <c r="D1210" s="5"/>
      <c r="E1210" s="3"/>
      <c r="F1210" s="3"/>
      <c r="G1210" s="3"/>
      <c r="H1210" s="6"/>
      <c r="I1210" s="18"/>
      <c r="J1210" s="5"/>
      <c r="K1210" s="3"/>
      <c r="L1210" s="5"/>
    </row>
    <row r="1211" spans="1:12" s="2" customFormat="1" ht="15" customHeight="1" x14ac:dyDescent="0.2">
      <c r="A1211" s="4"/>
      <c r="B1211" s="8"/>
      <c r="C1211" s="3"/>
      <c r="D1211" s="5"/>
      <c r="E1211" s="3"/>
      <c r="F1211" s="3"/>
      <c r="G1211" s="3"/>
      <c r="H1211" s="6"/>
      <c r="I1211" s="18"/>
      <c r="J1211" s="5"/>
      <c r="K1211" s="3"/>
      <c r="L1211" s="5"/>
    </row>
    <row r="1212" spans="1:12" s="2" customFormat="1" ht="15" customHeight="1" x14ac:dyDescent="0.2">
      <c r="A1212" s="4"/>
      <c r="B1212" s="8"/>
      <c r="C1212" s="3"/>
      <c r="D1212" s="5"/>
      <c r="E1212" s="3"/>
      <c r="F1212" s="3"/>
      <c r="G1212" s="3"/>
      <c r="H1212" s="6"/>
      <c r="I1212" s="18"/>
      <c r="J1212" s="5"/>
      <c r="K1212" s="3"/>
      <c r="L1212" s="5"/>
    </row>
    <row r="1213" spans="1:12" s="2" customFormat="1" ht="15" customHeight="1" x14ac:dyDescent="0.2">
      <c r="A1213" s="4"/>
      <c r="B1213" s="8"/>
      <c r="C1213" s="3"/>
      <c r="D1213" s="5"/>
      <c r="E1213" s="3"/>
      <c r="F1213" s="3"/>
      <c r="G1213" s="3"/>
      <c r="H1213" s="6"/>
      <c r="I1213" s="18"/>
      <c r="J1213" s="5"/>
      <c r="K1213" s="3"/>
      <c r="L1213" s="5"/>
    </row>
    <row r="1214" spans="1:12" s="2" customFormat="1" ht="15" customHeight="1" x14ac:dyDescent="0.2">
      <c r="A1214" s="4"/>
      <c r="B1214" s="8"/>
      <c r="C1214" s="3"/>
      <c r="D1214" s="5"/>
      <c r="E1214" s="3"/>
      <c r="F1214" s="3"/>
      <c r="G1214" s="3"/>
      <c r="H1214" s="6"/>
      <c r="I1214" s="18"/>
      <c r="J1214" s="5"/>
      <c r="K1214" s="3"/>
      <c r="L1214" s="5"/>
    </row>
    <row r="1215" spans="1:12" s="2" customFormat="1" ht="15" customHeight="1" x14ac:dyDescent="0.2">
      <c r="A1215" s="4"/>
      <c r="B1215" s="8"/>
      <c r="C1215" s="3"/>
      <c r="D1215" s="5"/>
      <c r="E1215" s="3"/>
      <c r="F1215" s="3"/>
      <c r="G1215" s="3"/>
      <c r="H1215" s="6"/>
      <c r="I1215" s="18"/>
      <c r="J1215" s="5"/>
      <c r="K1215" s="3"/>
      <c r="L1215" s="5"/>
    </row>
    <row r="1216" spans="1:12" s="2" customFormat="1" ht="15" customHeight="1" x14ac:dyDescent="0.2">
      <c r="A1216" s="4"/>
      <c r="B1216" s="8"/>
      <c r="C1216" s="3"/>
      <c r="D1216" s="5"/>
      <c r="E1216" s="3"/>
      <c r="F1216" s="3"/>
      <c r="G1216" s="3"/>
      <c r="H1216" s="6"/>
      <c r="I1216" s="18"/>
      <c r="J1216" s="5"/>
      <c r="K1216" s="3"/>
      <c r="L1216" s="5"/>
    </row>
    <row r="1217" spans="1:12" s="2" customFormat="1" ht="15" customHeight="1" x14ac:dyDescent="0.2">
      <c r="A1217" s="4"/>
      <c r="B1217" s="8"/>
      <c r="C1217" s="3"/>
      <c r="D1217" s="5"/>
      <c r="E1217" s="3"/>
      <c r="F1217" s="3"/>
      <c r="G1217" s="3"/>
      <c r="H1217" s="6"/>
      <c r="I1217" s="18"/>
      <c r="J1217" s="5"/>
      <c r="K1217" s="3"/>
      <c r="L1217" s="5"/>
    </row>
    <row r="1218" spans="1:12" s="2" customFormat="1" ht="15" customHeight="1" x14ac:dyDescent="0.2">
      <c r="A1218" s="4"/>
      <c r="B1218" s="8"/>
      <c r="C1218" s="3"/>
      <c r="D1218" s="5"/>
      <c r="E1218" s="3"/>
      <c r="F1218" s="3"/>
      <c r="G1218" s="3"/>
      <c r="H1218" s="6"/>
      <c r="I1218" s="18"/>
      <c r="J1218" s="5"/>
      <c r="K1218" s="3"/>
      <c r="L1218" s="5"/>
    </row>
    <row r="1219" spans="1:12" s="2" customFormat="1" ht="15" customHeight="1" x14ac:dyDescent="0.2">
      <c r="A1219" s="4"/>
      <c r="B1219" s="8"/>
      <c r="C1219" s="3"/>
      <c r="D1219" s="5"/>
      <c r="E1219" s="3"/>
      <c r="F1219" s="3"/>
      <c r="G1219" s="3"/>
      <c r="H1219" s="6"/>
      <c r="I1219" s="18"/>
      <c r="J1219" s="5"/>
      <c r="K1219" s="3"/>
      <c r="L1219" s="5"/>
    </row>
    <row r="1220" spans="1:12" s="2" customFormat="1" ht="15" customHeight="1" x14ac:dyDescent="0.2">
      <c r="A1220" s="4"/>
      <c r="B1220" s="8"/>
      <c r="C1220" s="3"/>
      <c r="D1220" s="5"/>
      <c r="E1220" s="3"/>
      <c r="F1220" s="3"/>
      <c r="G1220" s="3"/>
      <c r="H1220" s="6"/>
      <c r="I1220" s="18"/>
      <c r="J1220" s="5"/>
      <c r="K1220" s="3"/>
      <c r="L1220" s="5"/>
    </row>
    <row r="1221" spans="1:12" s="2" customFormat="1" ht="15" customHeight="1" x14ac:dyDescent="0.2">
      <c r="A1221" s="4"/>
      <c r="B1221" s="8"/>
      <c r="C1221" s="3"/>
      <c r="D1221" s="5"/>
      <c r="E1221" s="3"/>
      <c r="F1221" s="3"/>
      <c r="G1221" s="3"/>
      <c r="H1221" s="6"/>
      <c r="I1221" s="18"/>
      <c r="J1221" s="5"/>
      <c r="K1221" s="3"/>
      <c r="L1221" s="5"/>
    </row>
    <row r="1222" spans="1:12" s="2" customFormat="1" ht="15" customHeight="1" x14ac:dyDescent="0.2">
      <c r="A1222" s="4"/>
      <c r="B1222" s="8"/>
      <c r="C1222" s="3"/>
      <c r="D1222" s="5"/>
      <c r="E1222" s="3"/>
      <c r="F1222" s="3"/>
      <c r="G1222" s="3"/>
      <c r="H1222" s="6"/>
      <c r="I1222" s="18"/>
      <c r="J1222" s="5"/>
      <c r="K1222" s="3"/>
      <c r="L1222" s="5"/>
    </row>
    <row r="1223" spans="1:12" s="2" customFormat="1" ht="15" customHeight="1" x14ac:dyDescent="0.2">
      <c r="A1223" s="4"/>
      <c r="B1223" s="8"/>
      <c r="C1223" s="3"/>
      <c r="D1223" s="5"/>
      <c r="E1223" s="3"/>
      <c r="F1223" s="3"/>
      <c r="G1223" s="3"/>
      <c r="H1223" s="6"/>
      <c r="I1223" s="18"/>
      <c r="J1223" s="5"/>
      <c r="K1223" s="3"/>
      <c r="L1223" s="5"/>
    </row>
    <row r="1224" spans="1:12" s="2" customFormat="1" ht="15" customHeight="1" x14ac:dyDescent="0.2">
      <c r="A1224" s="4"/>
      <c r="B1224" s="8"/>
      <c r="C1224" s="3"/>
      <c r="D1224" s="5"/>
      <c r="E1224" s="3"/>
      <c r="F1224" s="3"/>
      <c r="G1224" s="3"/>
      <c r="H1224" s="6"/>
      <c r="I1224" s="18"/>
      <c r="J1224" s="5"/>
      <c r="K1224" s="3"/>
      <c r="L1224" s="5"/>
    </row>
    <row r="1225" spans="1:12" s="2" customFormat="1" ht="15" customHeight="1" x14ac:dyDescent="0.2">
      <c r="A1225" s="4"/>
      <c r="B1225" s="8"/>
      <c r="C1225" s="3"/>
      <c r="D1225" s="5"/>
      <c r="E1225" s="3"/>
      <c r="F1225" s="3"/>
      <c r="G1225" s="3"/>
      <c r="H1225" s="6"/>
      <c r="I1225" s="18"/>
      <c r="J1225" s="5"/>
      <c r="K1225" s="3"/>
      <c r="L1225" s="5"/>
    </row>
    <row r="1226" spans="1:12" s="2" customFormat="1" ht="15" customHeight="1" x14ac:dyDescent="0.2">
      <c r="A1226" s="4"/>
      <c r="B1226" s="8"/>
      <c r="C1226" s="3"/>
      <c r="D1226" s="5"/>
      <c r="E1226" s="3"/>
      <c r="F1226" s="3"/>
      <c r="G1226" s="3"/>
      <c r="H1226" s="6"/>
      <c r="I1226" s="18"/>
      <c r="J1226" s="5"/>
      <c r="K1226" s="3"/>
      <c r="L1226" s="5"/>
    </row>
    <row r="1227" spans="1:12" s="2" customFormat="1" ht="15" customHeight="1" x14ac:dyDescent="0.2">
      <c r="A1227" s="4"/>
      <c r="B1227" s="8"/>
      <c r="C1227" s="3"/>
      <c r="D1227" s="5"/>
      <c r="E1227" s="3"/>
      <c r="F1227" s="3"/>
      <c r="G1227" s="3"/>
      <c r="H1227" s="6"/>
      <c r="I1227" s="18"/>
      <c r="J1227" s="5"/>
      <c r="K1227" s="3"/>
      <c r="L1227" s="5"/>
    </row>
    <row r="1228" spans="1:12" s="2" customFormat="1" ht="15" customHeight="1" x14ac:dyDescent="0.2">
      <c r="A1228" s="4"/>
      <c r="B1228" s="8"/>
      <c r="C1228" s="3"/>
      <c r="D1228" s="5"/>
      <c r="E1228" s="3"/>
      <c r="F1228" s="3"/>
      <c r="G1228" s="3"/>
      <c r="H1228" s="6"/>
      <c r="I1228" s="18"/>
      <c r="J1228" s="5"/>
      <c r="K1228" s="3"/>
      <c r="L1228" s="5"/>
    </row>
    <row r="1229" spans="1:12" s="2" customFormat="1" ht="15" customHeight="1" x14ac:dyDescent="0.2">
      <c r="A1229" s="4"/>
      <c r="B1229" s="8"/>
      <c r="C1229" s="3"/>
      <c r="D1229" s="5"/>
      <c r="E1229" s="3"/>
      <c r="F1229" s="3"/>
      <c r="G1229" s="3"/>
      <c r="H1229" s="6"/>
      <c r="I1229" s="18"/>
      <c r="J1229" s="5"/>
      <c r="K1229" s="3"/>
      <c r="L1229" s="5"/>
    </row>
    <row r="1230" spans="1:12" s="2" customFormat="1" ht="15" customHeight="1" x14ac:dyDescent="0.2">
      <c r="A1230" s="4"/>
      <c r="B1230" s="8"/>
      <c r="C1230" s="3"/>
      <c r="D1230" s="5"/>
      <c r="E1230" s="3"/>
      <c r="F1230" s="3"/>
      <c r="G1230" s="3"/>
      <c r="H1230" s="6"/>
      <c r="I1230" s="18"/>
      <c r="J1230" s="5"/>
      <c r="K1230" s="3"/>
      <c r="L1230" s="5"/>
    </row>
    <row r="1231" spans="1:12" s="2" customFormat="1" ht="15" customHeight="1" x14ac:dyDescent="0.2">
      <c r="A1231" s="4"/>
      <c r="B1231" s="8"/>
      <c r="C1231" s="3"/>
      <c r="D1231" s="5"/>
      <c r="E1231" s="3"/>
      <c r="F1231" s="3"/>
      <c r="G1231" s="3"/>
      <c r="H1231" s="6"/>
      <c r="I1231" s="18"/>
      <c r="J1231" s="5"/>
      <c r="K1231" s="3"/>
      <c r="L1231" s="5"/>
    </row>
    <row r="1232" spans="1:12" s="2" customFormat="1" ht="15" customHeight="1" x14ac:dyDescent="0.2">
      <c r="A1232" s="4"/>
      <c r="B1232" s="8"/>
      <c r="C1232" s="3"/>
      <c r="D1232" s="5"/>
      <c r="E1232" s="3"/>
      <c r="F1232" s="3"/>
      <c r="G1232" s="3"/>
      <c r="H1232" s="6"/>
      <c r="I1232" s="18"/>
      <c r="J1232" s="5"/>
      <c r="K1232" s="3"/>
      <c r="L1232" s="5"/>
    </row>
    <row r="1233" spans="1:13" s="2" customFormat="1" ht="15" customHeight="1" x14ac:dyDescent="0.2">
      <c r="A1233" s="4"/>
      <c r="B1233" s="8"/>
      <c r="C1233" s="3"/>
      <c r="D1233" s="5"/>
      <c r="E1233" s="3"/>
      <c r="F1233" s="3"/>
      <c r="G1233" s="3"/>
      <c r="H1233" s="6"/>
      <c r="I1233" s="18"/>
      <c r="J1233" s="5"/>
      <c r="K1233" s="3"/>
      <c r="L1233" s="5"/>
    </row>
    <row r="1234" spans="1:13" s="2" customFormat="1" ht="15" customHeight="1" x14ac:dyDescent="0.2">
      <c r="A1234" s="4"/>
      <c r="B1234" s="8"/>
      <c r="C1234" s="3"/>
      <c r="D1234" s="5"/>
      <c r="E1234" s="3"/>
      <c r="F1234" s="3"/>
      <c r="G1234" s="3"/>
      <c r="H1234" s="6"/>
      <c r="I1234" s="18"/>
      <c r="J1234" s="5"/>
      <c r="K1234" s="3"/>
      <c r="L1234" s="5"/>
    </row>
    <row r="1235" spans="1:13" s="2" customFormat="1" ht="15" customHeight="1" x14ac:dyDescent="0.2">
      <c r="A1235" s="4"/>
      <c r="B1235" s="8"/>
      <c r="C1235" s="3"/>
      <c r="D1235" s="5"/>
      <c r="E1235" s="3"/>
      <c r="F1235" s="3"/>
      <c r="G1235" s="3"/>
      <c r="H1235" s="6"/>
      <c r="I1235" s="18"/>
      <c r="J1235" s="5"/>
      <c r="K1235" s="3"/>
      <c r="L1235" s="5"/>
    </row>
    <row r="1236" spans="1:13" s="2" customFormat="1" ht="15" customHeight="1" x14ac:dyDescent="0.2">
      <c r="A1236" s="4"/>
      <c r="B1236" s="8"/>
      <c r="C1236" s="3"/>
      <c r="D1236" s="5"/>
      <c r="E1236" s="3"/>
      <c r="F1236" s="3"/>
      <c r="G1236" s="3"/>
      <c r="H1236" s="6"/>
      <c r="I1236" s="18"/>
      <c r="J1236" s="5"/>
      <c r="K1236" s="3"/>
      <c r="L1236" s="5"/>
    </row>
    <row r="1237" spans="1:13" s="2" customFormat="1" ht="15" customHeight="1" x14ac:dyDescent="0.2">
      <c r="A1237" s="4"/>
      <c r="B1237" s="8"/>
      <c r="C1237" s="3"/>
      <c r="D1237" s="5"/>
      <c r="E1237" s="3"/>
      <c r="F1237" s="3"/>
      <c r="G1237" s="3"/>
      <c r="H1237" s="6"/>
      <c r="I1237" s="18"/>
      <c r="J1237" s="5"/>
      <c r="K1237" s="3"/>
      <c r="L1237" s="5"/>
    </row>
    <row r="1238" spans="1:13" s="2" customFormat="1" ht="15" customHeight="1" x14ac:dyDescent="0.2">
      <c r="A1238" s="4"/>
      <c r="B1238" s="8"/>
      <c r="C1238" s="3"/>
      <c r="D1238" s="5"/>
      <c r="E1238" s="3"/>
      <c r="F1238" s="3"/>
      <c r="G1238" s="3"/>
      <c r="H1238" s="6"/>
      <c r="I1238" s="18"/>
      <c r="J1238" s="5"/>
      <c r="K1238" s="3"/>
      <c r="L1238" s="5"/>
    </row>
    <row r="1239" spans="1:13" s="2" customFormat="1" ht="15" customHeight="1" x14ac:dyDescent="0.2">
      <c r="A1239" s="4"/>
      <c r="B1239" s="8"/>
      <c r="C1239" s="3"/>
      <c r="D1239" s="5"/>
      <c r="E1239" s="3"/>
      <c r="F1239" s="3"/>
      <c r="G1239" s="3"/>
      <c r="H1239" s="6"/>
      <c r="I1239" s="18"/>
      <c r="J1239" s="5"/>
      <c r="K1239" s="3"/>
      <c r="L1239" s="5"/>
    </row>
    <row r="1240" spans="1:13" s="2" customFormat="1" ht="15" customHeight="1" x14ac:dyDescent="0.2">
      <c r="A1240" s="4"/>
      <c r="B1240" s="8"/>
      <c r="C1240" s="3"/>
      <c r="D1240" s="5"/>
      <c r="E1240" s="3"/>
      <c r="F1240" s="3"/>
      <c r="G1240" s="3"/>
      <c r="H1240" s="6"/>
      <c r="I1240" s="18"/>
      <c r="J1240" s="5"/>
      <c r="K1240" s="3"/>
      <c r="L1240" s="5"/>
    </row>
    <row r="1241" spans="1:13" s="2" customFormat="1" ht="15" customHeight="1" x14ac:dyDescent="0.2">
      <c r="A1241" s="4"/>
      <c r="B1241" s="8"/>
      <c r="C1241" s="3"/>
      <c r="D1241" s="5"/>
      <c r="E1241" s="3"/>
      <c r="F1241" s="3"/>
      <c r="G1241" s="3"/>
      <c r="H1241" s="6"/>
      <c r="I1241" s="18"/>
      <c r="J1241" s="5"/>
      <c r="K1241" s="3"/>
      <c r="L1241" s="5"/>
    </row>
    <row r="1242" spans="1:13" s="2" customFormat="1" ht="15" customHeight="1" x14ac:dyDescent="0.2">
      <c r="A1242" s="4"/>
      <c r="B1242" s="8"/>
      <c r="C1242" s="3"/>
      <c r="D1242" s="5"/>
      <c r="E1242" s="3"/>
      <c r="F1242" s="3"/>
      <c r="G1242" s="3"/>
      <c r="H1242" s="6"/>
      <c r="I1242" s="18"/>
      <c r="J1242" s="5"/>
      <c r="K1242" s="3"/>
      <c r="L1242" s="5"/>
    </row>
    <row r="1243" spans="1:13" s="2" customFormat="1" ht="15" customHeight="1" x14ac:dyDescent="0.2">
      <c r="A1243" s="4"/>
      <c r="B1243" s="8"/>
      <c r="C1243" s="3"/>
      <c r="D1243" s="5"/>
      <c r="E1243" s="3"/>
      <c r="F1243" s="3"/>
      <c r="G1243" s="3"/>
      <c r="H1243" s="6"/>
      <c r="I1243" s="18"/>
      <c r="J1243" s="5"/>
      <c r="K1243" s="3"/>
      <c r="L1243" s="5"/>
    </row>
    <row r="1244" spans="1:13" s="2" customFormat="1" ht="15" customHeight="1" x14ac:dyDescent="0.2">
      <c r="A1244" s="4"/>
      <c r="B1244" s="8"/>
      <c r="C1244" s="3"/>
      <c r="D1244" s="5"/>
      <c r="E1244" s="3"/>
      <c r="F1244" s="3"/>
      <c r="G1244" s="3"/>
      <c r="H1244" s="6"/>
      <c r="I1244" s="18"/>
      <c r="J1244" s="5"/>
      <c r="K1244" s="3"/>
      <c r="L1244" s="5"/>
    </row>
    <row r="1245" spans="1:13" s="2" customFormat="1" ht="15" customHeight="1" x14ac:dyDescent="0.2">
      <c r="A1245" s="4"/>
      <c r="B1245" s="8"/>
      <c r="C1245" s="3"/>
      <c r="D1245" s="5"/>
      <c r="E1245" s="3"/>
      <c r="F1245" s="3"/>
      <c r="G1245" s="3"/>
      <c r="H1245" s="6"/>
      <c r="I1245" s="18"/>
      <c r="J1245" s="5"/>
      <c r="K1245" s="3"/>
      <c r="L1245" s="5"/>
      <c r="M1245" s="1"/>
    </row>
    <row r="1246" spans="1:13" s="2" customFormat="1" ht="15" customHeight="1" x14ac:dyDescent="0.2">
      <c r="A1246" s="4"/>
      <c r="B1246" s="8"/>
      <c r="C1246" s="3"/>
      <c r="D1246" s="5"/>
      <c r="E1246" s="3"/>
      <c r="F1246" s="3"/>
      <c r="G1246" s="3"/>
      <c r="H1246" s="6"/>
      <c r="I1246" s="18"/>
      <c r="J1246" s="5"/>
      <c r="K1246" s="3"/>
      <c r="L1246" s="5"/>
    </row>
    <row r="1247" spans="1:13" s="2" customFormat="1" ht="15" customHeight="1" x14ac:dyDescent="0.2">
      <c r="A1247" s="4"/>
      <c r="B1247" s="8"/>
      <c r="C1247" s="3"/>
      <c r="D1247" s="5"/>
      <c r="E1247" s="3"/>
      <c r="F1247" s="3"/>
      <c r="G1247" s="3"/>
      <c r="H1247" s="6"/>
      <c r="I1247" s="18"/>
      <c r="J1247" s="5"/>
      <c r="K1247" s="3"/>
      <c r="L1247" s="5"/>
    </row>
    <row r="1248" spans="1:13" s="2" customFormat="1" ht="15" customHeight="1" x14ac:dyDescent="0.2">
      <c r="A1248" s="4"/>
      <c r="B1248" s="8"/>
      <c r="C1248" s="3"/>
      <c r="D1248" s="5"/>
      <c r="E1248" s="3"/>
      <c r="F1248" s="3"/>
      <c r="G1248" s="3"/>
      <c r="H1248" s="6"/>
      <c r="I1248" s="18"/>
      <c r="J1248" s="5"/>
      <c r="K1248" s="3"/>
      <c r="L1248" s="5"/>
    </row>
    <row r="1249" spans="1:13" s="2" customFormat="1" ht="15" customHeight="1" x14ac:dyDescent="0.2">
      <c r="A1249" s="4"/>
      <c r="B1249" s="8"/>
      <c r="C1249" s="3"/>
      <c r="D1249" s="5"/>
      <c r="E1249" s="3"/>
      <c r="F1249" s="3"/>
      <c r="G1249" s="3"/>
      <c r="H1249" s="6"/>
      <c r="I1249" s="18"/>
      <c r="J1249" s="5"/>
      <c r="K1249" s="3"/>
      <c r="L1249" s="5"/>
    </row>
    <row r="1250" spans="1:13" s="2" customFormat="1" ht="15" customHeight="1" x14ac:dyDescent="0.2">
      <c r="A1250" s="4"/>
      <c r="B1250" s="8"/>
      <c r="C1250" s="3"/>
      <c r="D1250" s="5"/>
      <c r="E1250" s="3"/>
      <c r="F1250" s="3"/>
      <c r="G1250" s="3"/>
      <c r="H1250" s="6"/>
      <c r="I1250" s="18"/>
      <c r="J1250" s="5"/>
      <c r="K1250" s="3"/>
      <c r="L1250" s="5"/>
    </row>
    <row r="1251" spans="1:13" s="2" customFormat="1" ht="15" customHeight="1" x14ac:dyDescent="0.2">
      <c r="A1251" s="4"/>
      <c r="B1251" s="8"/>
      <c r="C1251" s="3"/>
      <c r="D1251" s="5"/>
      <c r="E1251" s="3"/>
      <c r="F1251" s="3"/>
      <c r="G1251" s="3"/>
      <c r="H1251" s="6"/>
      <c r="I1251" s="18"/>
      <c r="J1251" s="5"/>
      <c r="K1251" s="3"/>
      <c r="L1251" s="5"/>
    </row>
    <row r="1252" spans="1:13" s="2" customFormat="1" ht="15" customHeight="1" x14ac:dyDescent="0.2">
      <c r="A1252" s="4"/>
      <c r="B1252" s="8"/>
      <c r="C1252" s="3"/>
      <c r="D1252" s="5"/>
      <c r="E1252" s="3"/>
      <c r="F1252" s="3"/>
      <c r="G1252" s="3"/>
      <c r="H1252" s="6"/>
      <c r="I1252" s="18"/>
      <c r="J1252" s="5"/>
      <c r="K1252" s="3"/>
      <c r="L1252" s="5"/>
      <c r="M1252" s="1"/>
    </row>
    <row r="1253" spans="1:13" s="2" customFormat="1" ht="15" customHeight="1" x14ac:dyDescent="0.2">
      <c r="A1253" s="4"/>
      <c r="B1253" s="8"/>
      <c r="C1253" s="3"/>
      <c r="D1253" s="5"/>
      <c r="E1253" s="3"/>
      <c r="F1253" s="3"/>
      <c r="G1253" s="3"/>
      <c r="H1253" s="6"/>
      <c r="I1253" s="18"/>
      <c r="J1253" s="5"/>
      <c r="K1253" s="3"/>
      <c r="L1253" s="5"/>
      <c r="M1253" s="1"/>
    </row>
    <row r="1254" spans="1:13" s="2" customFormat="1" ht="15" customHeight="1" x14ac:dyDescent="0.2">
      <c r="A1254" s="4"/>
      <c r="B1254" s="8"/>
      <c r="C1254" s="3"/>
      <c r="D1254" s="5"/>
      <c r="E1254" s="3"/>
      <c r="F1254" s="3"/>
      <c r="G1254" s="3"/>
      <c r="H1254" s="6"/>
      <c r="I1254" s="18"/>
      <c r="J1254" s="5"/>
      <c r="K1254" s="3"/>
      <c r="L1254" s="5"/>
    </row>
    <row r="1255" spans="1:13" s="2" customFormat="1" ht="15" customHeight="1" x14ac:dyDescent="0.2">
      <c r="A1255" s="4"/>
      <c r="B1255" s="8"/>
      <c r="C1255" s="3"/>
      <c r="D1255" s="5"/>
      <c r="E1255" s="3"/>
      <c r="F1255" s="3"/>
      <c r="G1255" s="3"/>
      <c r="H1255" s="6"/>
      <c r="I1255" s="18"/>
      <c r="J1255" s="5"/>
      <c r="K1255" s="3"/>
      <c r="L1255" s="5"/>
      <c r="M1255" s="1"/>
    </row>
    <row r="1256" spans="1:13" s="2" customFormat="1" ht="15" customHeight="1" x14ac:dyDescent="0.2">
      <c r="A1256" s="4"/>
      <c r="B1256" s="8"/>
      <c r="C1256" s="3"/>
      <c r="D1256" s="5"/>
      <c r="E1256" s="3"/>
      <c r="F1256" s="3"/>
      <c r="G1256" s="3"/>
      <c r="H1256" s="6"/>
      <c r="I1256" s="18"/>
      <c r="J1256" s="5"/>
      <c r="K1256" s="3"/>
      <c r="L1256" s="5"/>
      <c r="M1256" s="82"/>
    </row>
    <row r="1257" spans="1:13" s="2" customFormat="1" ht="15" customHeight="1" x14ac:dyDescent="0.2">
      <c r="A1257" s="4"/>
      <c r="B1257" s="8"/>
      <c r="C1257" s="3"/>
      <c r="D1257" s="5"/>
      <c r="E1257" s="3"/>
      <c r="F1257" s="3"/>
      <c r="G1257" s="3"/>
      <c r="H1257" s="6"/>
      <c r="I1257" s="18"/>
      <c r="J1257" s="5"/>
      <c r="K1257" s="3"/>
      <c r="L1257" s="5"/>
    </row>
    <row r="1258" spans="1:13" s="2" customFormat="1" ht="15" customHeight="1" x14ac:dyDescent="0.2">
      <c r="A1258" s="4"/>
      <c r="B1258" s="8"/>
      <c r="C1258" s="3"/>
      <c r="D1258" s="5"/>
      <c r="E1258" s="3"/>
      <c r="F1258" s="3"/>
      <c r="G1258" s="3"/>
      <c r="H1258" s="6"/>
      <c r="I1258" s="18"/>
      <c r="J1258" s="5"/>
      <c r="K1258" s="3"/>
      <c r="L1258" s="5"/>
    </row>
    <row r="1259" spans="1:13" s="2" customFormat="1" ht="15" customHeight="1" x14ac:dyDescent="0.2">
      <c r="A1259" s="4"/>
      <c r="B1259" s="8"/>
      <c r="C1259" s="3"/>
      <c r="D1259" s="5"/>
      <c r="E1259" s="3"/>
      <c r="F1259" s="3"/>
      <c r="G1259" s="3"/>
      <c r="H1259" s="6"/>
      <c r="I1259" s="18"/>
      <c r="J1259" s="5"/>
      <c r="K1259" s="3"/>
      <c r="L1259" s="5"/>
    </row>
    <row r="1260" spans="1:13" s="2" customFormat="1" ht="15" customHeight="1" x14ac:dyDescent="0.2">
      <c r="A1260" s="4"/>
      <c r="B1260" s="8"/>
      <c r="C1260" s="3"/>
      <c r="D1260" s="5"/>
      <c r="E1260" s="3"/>
      <c r="F1260" s="3"/>
      <c r="G1260" s="3"/>
      <c r="H1260" s="6"/>
      <c r="I1260" s="18"/>
      <c r="J1260" s="5"/>
      <c r="K1260" s="3"/>
      <c r="L1260" s="5"/>
    </row>
    <row r="1261" spans="1:13" s="2" customFormat="1" ht="15" customHeight="1" x14ac:dyDescent="0.2">
      <c r="A1261" s="4"/>
      <c r="B1261" s="8"/>
      <c r="C1261" s="3"/>
      <c r="D1261" s="5"/>
      <c r="E1261" s="3"/>
      <c r="F1261" s="3"/>
      <c r="G1261" s="3"/>
      <c r="H1261" s="6"/>
      <c r="I1261" s="18"/>
      <c r="J1261" s="5"/>
      <c r="K1261" s="3"/>
      <c r="L1261" s="5"/>
    </row>
    <row r="1262" spans="1:13" s="2" customFormat="1" ht="15" customHeight="1" x14ac:dyDescent="0.2">
      <c r="A1262" s="4"/>
      <c r="B1262" s="8"/>
      <c r="C1262" s="3"/>
      <c r="D1262" s="5"/>
      <c r="E1262" s="3"/>
      <c r="F1262" s="3"/>
      <c r="G1262" s="3"/>
      <c r="H1262" s="6"/>
      <c r="I1262" s="18"/>
      <c r="J1262" s="5"/>
      <c r="K1262" s="3"/>
      <c r="L1262" s="5"/>
    </row>
    <row r="1263" spans="1:13" s="2" customFormat="1" ht="15" customHeight="1" x14ac:dyDescent="0.2">
      <c r="A1263" s="4"/>
      <c r="B1263" s="8"/>
      <c r="C1263" s="3"/>
      <c r="D1263" s="5"/>
      <c r="E1263" s="3"/>
      <c r="F1263" s="3"/>
      <c r="G1263" s="3"/>
      <c r="H1263" s="6"/>
      <c r="I1263" s="18"/>
      <c r="J1263" s="5"/>
      <c r="K1263" s="3"/>
      <c r="L1263" s="5"/>
    </row>
    <row r="1264" spans="1:13" s="2" customFormat="1" ht="15" customHeight="1" x14ac:dyDescent="0.2">
      <c r="A1264" s="4"/>
      <c r="B1264" s="8"/>
      <c r="C1264" s="3"/>
      <c r="D1264" s="5"/>
      <c r="E1264" s="3"/>
      <c r="F1264" s="3"/>
      <c r="G1264" s="3"/>
      <c r="H1264" s="6"/>
      <c r="I1264" s="18"/>
      <c r="J1264" s="5"/>
      <c r="K1264" s="3"/>
      <c r="L1264" s="5"/>
    </row>
    <row r="1265" spans="1:13" s="2" customFormat="1" ht="15" customHeight="1" x14ac:dyDescent="0.2">
      <c r="A1265" s="4"/>
      <c r="B1265" s="8"/>
      <c r="C1265" s="3"/>
      <c r="D1265" s="5"/>
      <c r="E1265" s="3"/>
      <c r="F1265" s="3"/>
      <c r="G1265" s="3"/>
      <c r="H1265" s="6"/>
      <c r="I1265" s="18"/>
      <c r="J1265" s="5"/>
      <c r="K1265" s="3"/>
      <c r="L1265" s="5"/>
    </row>
    <row r="1266" spans="1:13" ht="15" customHeight="1" x14ac:dyDescent="0.2">
      <c r="M1266" s="2"/>
    </row>
    <row r="1267" spans="1:13" ht="15" customHeight="1" x14ac:dyDescent="0.2">
      <c r="M1267" s="2"/>
    </row>
    <row r="1268" spans="1:13" ht="15" customHeight="1" x14ac:dyDescent="0.2"/>
    <row r="1269" spans="1:13" ht="15" customHeight="1" x14ac:dyDescent="0.2"/>
    <row r="1270" spans="1:13" ht="15" customHeight="1" x14ac:dyDescent="0.2"/>
    <row r="1271" spans="1:13" ht="15" customHeight="1" x14ac:dyDescent="0.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1:13" ht="15" customHeight="1" x14ac:dyDescent="0.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1:13" ht="15" customHeight="1" x14ac:dyDescent="0.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1:13" ht="15" customHeight="1" x14ac:dyDescent="0.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1:13" ht="15" customHeight="1" x14ac:dyDescent="0.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1:13" ht="15" customHeight="1" x14ac:dyDescent="0.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1:13" ht="15" customHeight="1" x14ac:dyDescent="0.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1:13" ht="15" customHeight="1" x14ac:dyDescent="0.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1:13" ht="15" customHeight="1" x14ac:dyDescent="0.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1:13" ht="15" customHeight="1" x14ac:dyDescent="0.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1:12" ht="15" customHeight="1" x14ac:dyDescent="0.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1:12" ht="15" customHeight="1" x14ac:dyDescent="0.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1:12" ht="15" customHeight="1" x14ac:dyDescent="0.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1:12" ht="15" customHeight="1" x14ac:dyDescent="0.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1:12" ht="15" customHeight="1" x14ac:dyDescent="0.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1:12" ht="15" customHeight="1" x14ac:dyDescent="0.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1:12" ht="15" customHeight="1" x14ac:dyDescent="0.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1:12" ht="15" customHeight="1" x14ac:dyDescent="0.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1:12" ht="15" customHeight="1" x14ac:dyDescent="0.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1:12" ht="15" customHeight="1" x14ac:dyDescent="0.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1:12" ht="15" customHeight="1" x14ac:dyDescent="0.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1:12" ht="15" customHeight="1" x14ac:dyDescent="0.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1:12" ht="15" customHeight="1" x14ac:dyDescent="0.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1:12" ht="15" customHeight="1" x14ac:dyDescent="0.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1:12" ht="15" customHeight="1" x14ac:dyDescent="0.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1:12" ht="15" customHeight="1" x14ac:dyDescent="0.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12" ht="15" customHeight="1" x14ac:dyDescent="0.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1:12" ht="15" customHeight="1" x14ac:dyDescent="0.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1:12" ht="15" customHeight="1" x14ac:dyDescent="0.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1:12" ht="15" customHeight="1" x14ac:dyDescent="0.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1:12" ht="15" customHeight="1" x14ac:dyDescent="0.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1:12" ht="15" customHeight="1" x14ac:dyDescent="0.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1:12" ht="15" customHeight="1" x14ac:dyDescent="0.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1:12" ht="15" customHeight="1" x14ac:dyDescent="0.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1:12" ht="15" customHeight="1" x14ac:dyDescent="0.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1:12" ht="15" customHeight="1" x14ac:dyDescent="0.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1:12" ht="15" customHeight="1" x14ac:dyDescent="0.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1:12" ht="15" customHeight="1" x14ac:dyDescent="0.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1:12" ht="15" customHeight="1" x14ac:dyDescent="0.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1:12" ht="15" customHeight="1" x14ac:dyDescent="0.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1:12" ht="15" customHeight="1" x14ac:dyDescent="0.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1:12" ht="15" customHeight="1" x14ac:dyDescent="0.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1:12" ht="15" customHeight="1" x14ac:dyDescent="0.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1:12" ht="15" customHeight="1" x14ac:dyDescent="0.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1:12" ht="15" customHeight="1" x14ac:dyDescent="0.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1:12" ht="15" customHeight="1" x14ac:dyDescent="0.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1:12" ht="15" customHeight="1" x14ac:dyDescent="0.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1:12" ht="15" customHeight="1" x14ac:dyDescent="0.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1:12" ht="15" customHeight="1" x14ac:dyDescent="0.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1:12" ht="15" customHeight="1" x14ac:dyDescent="0.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1:12" ht="15" customHeight="1" x14ac:dyDescent="0.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1:12" ht="15" customHeight="1" x14ac:dyDescent="0.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1:12" ht="15" customHeight="1" x14ac:dyDescent="0.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1:12" ht="15" customHeight="1" x14ac:dyDescent="0.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1:12" ht="15" customHeight="1" x14ac:dyDescent="0.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1:12" ht="15" customHeight="1" x14ac:dyDescent="0.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1:12" ht="15" customHeight="1" x14ac:dyDescent="0.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1:12" ht="15" customHeight="1" x14ac:dyDescent="0.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12" ht="15" customHeight="1" x14ac:dyDescent="0.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1:12" ht="15" customHeight="1" x14ac:dyDescent="0.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1:12" ht="15" customHeight="1" x14ac:dyDescent="0.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1:12" ht="15" customHeight="1" x14ac:dyDescent="0.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1:12" ht="15" customHeight="1" x14ac:dyDescent="0.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1:12" ht="15" customHeight="1" x14ac:dyDescent="0.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1:12" ht="15" customHeight="1" x14ac:dyDescent="0.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1:12" ht="15" customHeight="1" x14ac:dyDescent="0.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1:12" ht="15" customHeight="1" x14ac:dyDescent="0.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1:12" ht="15" customHeight="1" x14ac:dyDescent="0.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1:12" ht="15" customHeight="1" x14ac:dyDescent="0.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1:12" ht="15" customHeight="1" x14ac:dyDescent="0.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1:12" ht="15" customHeight="1" x14ac:dyDescent="0.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1:12" ht="15" customHeight="1" x14ac:dyDescent="0.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1:12" ht="15" customHeight="1" x14ac:dyDescent="0.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2" ht="15" customHeight="1" x14ac:dyDescent="0.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 ht="15" customHeight="1" x14ac:dyDescent="0.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 ht="15" customHeight="1" x14ac:dyDescent="0.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 ht="15" customHeight="1" x14ac:dyDescent="0.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1:12" ht="15" customHeight="1" x14ac:dyDescent="0.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1:12" ht="15" customHeight="1" x14ac:dyDescent="0.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 ht="15" customHeight="1" x14ac:dyDescent="0.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1:12" ht="15" customHeight="1" x14ac:dyDescent="0.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1:12" ht="15" customHeight="1" x14ac:dyDescent="0.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1:12" ht="15" customHeight="1" x14ac:dyDescent="0.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1:12" ht="15" customHeight="1" x14ac:dyDescent="0.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1:12" ht="15" customHeight="1" x14ac:dyDescent="0.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1:12" ht="15" customHeight="1" x14ac:dyDescent="0.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1:12" ht="15" customHeight="1" x14ac:dyDescent="0.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1:12" ht="15" customHeight="1" x14ac:dyDescent="0.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1:12" ht="15" customHeight="1" x14ac:dyDescent="0.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1:12" ht="15" customHeight="1" x14ac:dyDescent="0.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 ht="15" customHeight="1" x14ac:dyDescent="0.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1:12" ht="15" customHeight="1" x14ac:dyDescent="0.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1:12" ht="15" customHeight="1" x14ac:dyDescent="0.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1:12" ht="15" customHeight="1" x14ac:dyDescent="0.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 ht="15" customHeight="1" x14ac:dyDescent="0.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 ht="15" customHeight="1" x14ac:dyDescent="0.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1:12" ht="15" customHeight="1" x14ac:dyDescent="0.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1:12" ht="15" customHeight="1" x14ac:dyDescent="0.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1:12" ht="15" customHeight="1" x14ac:dyDescent="0.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1:12" ht="15" customHeight="1" x14ac:dyDescent="0.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1:12" ht="15" customHeight="1" x14ac:dyDescent="0.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1:12" ht="15" customHeight="1" x14ac:dyDescent="0.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1:12" ht="15" customHeight="1" x14ac:dyDescent="0.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1:12" ht="15" customHeight="1" x14ac:dyDescent="0.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1:12" ht="15" customHeight="1" x14ac:dyDescent="0.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1:12" ht="15" customHeight="1" x14ac:dyDescent="0.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1:12" ht="15" customHeight="1" x14ac:dyDescent="0.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1:12" ht="15" customHeight="1" x14ac:dyDescent="0.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1:12" ht="15" customHeight="1" x14ac:dyDescent="0.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1:12" ht="15" customHeight="1" x14ac:dyDescent="0.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1:12" ht="15" customHeight="1" x14ac:dyDescent="0.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1:12" ht="15" customHeight="1" x14ac:dyDescent="0.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1:12" ht="15" customHeight="1" x14ac:dyDescent="0.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1:12" ht="15" customHeight="1" x14ac:dyDescent="0.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1:12" ht="15" customHeight="1" x14ac:dyDescent="0.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1:12" ht="15" customHeight="1" x14ac:dyDescent="0.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1:12" ht="15" customHeight="1" x14ac:dyDescent="0.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1:12" ht="15" customHeight="1" x14ac:dyDescent="0.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1:12" ht="15" customHeight="1" x14ac:dyDescent="0.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1:12" ht="15" customHeight="1" x14ac:dyDescent="0.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1:12" ht="15" customHeight="1" x14ac:dyDescent="0.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1:12" ht="15" customHeight="1" x14ac:dyDescent="0.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1:12" ht="15" customHeight="1" x14ac:dyDescent="0.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1:12" ht="15" customHeight="1" x14ac:dyDescent="0.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1:12" ht="15" customHeight="1" x14ac:dyDescent="0.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1:12" ht="15" customHeight="1" x14ac:dyDescent="0.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1:12" ht="15" customHeight="1" x14ac:dyDescent="0.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1:12" ht="15" customHeight="1" x14ac:dyDescent="0.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1:12" ht="15" customHeight="1" x14ac:dyDescent="0.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1:12" ht="15" customHeight="1" x14ac:dyDescent="0.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1:12" ht="15" customHeight="1" x14ac:dyDescent="0.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1:12" ht="15" customHeight="1" x14ac:dyDescent="0.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1:12" ht="15" customHeight="1" x14ac:dyDescent="0.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1:12" ht="15" customHeight="1" x14ac:dyDescent="0.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1:12" ht="15" customHeight="1" x14ac:dyDescent="0.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1:12" ht="15" customHeight="1" x14ac:dyDescent="0.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1:12" ht="15" customHeight="1" x14ac:dyDescent="0.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1:12" ht="15" customHeight="1" x14ac:dyDescent="0.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1:12" ht="15" customHeight="1" x14ac:dyDescent="0.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1:12" ht="15" customHeight="1" x14ac:dyDescent="0.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 ht="15" customHeight="1" x14ac:dyDescent="0.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 ht="15" customHeight="1" x14ac:dyDescent="0.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1:12" ht="15" customHeight="1" x14ac:dyDescent="0.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 ht="15" customHeight="1" x14ac:dyDescent="0.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1:12" ht="15" customHeight="1" x14ac:dyDescent="0.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1:12" ht="15" customHeight="1" x14ac:dyDescent="0.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 ht="15" customHeight="1" x14ac:dyDescent="0.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 ht="15" customHeight="1" x14ac:dyDescent="0.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1:12" ht="15" customHeight="1" x14ac:dyDescent="0.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1:12" ht="15" customHeight="1" x14ac:dyDescent="0.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1:12" ht="15" customHeight="1" x14ac:dyDescent="0.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 ht="15" customHeight="1" x14ac:dyDescent="0.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1:12" ht="15" customHeight="1" x14ac:dyDescent="0.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1:12" ht="15" customHeight="1" x14ac:dyDescent="0.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12" ht="15" customHeight="1" x14ac:dyDescent="0.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1:12" ht="15" customHeight="1" x14ac:dyDescent="0.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1:12" ht="15" customHeight="1" x14ac:dyDescent="0.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1:12" ht="15" customHeight="1" x14ac:dyDescent="0.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1:12" ht="15" customHeight="1" x14ac:dyDescent="0.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1:12" ht="15" customHeight="1" x14ac:dyDescent="0.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1:12" ht="15" customHeight="1" x14ac:dyDescent="0.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1:12" ht="15" customHeight="1" x14ac:dyDescent="0.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1:12" ht="15" customHeight="1" x14ac:dyDescent="0.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1:12" ht="15" customHeight="1" x14ac:dyDescent="0.2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1:12" ht="15" customHeight="1" x14ac:dyDescent="0.2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1:12" ht="15" customHeight="1" x14ac:dyDescent="0.2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1:12" ht="15" customHeight="1" x14ac:dyDescent="0.2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1:12" ht="15" customHeight="1" x14ac:dyDescent="0.2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1:12" ht="15" customHeight="1" x14ac:dyDescent="0.2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1:12" ht="15" customHeight="1" x14ac:dyDescent="0.2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1:12" ht="15" customHeight="1" x14ac:dyDescent="0.2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1:12" ht="15" customHeight="1" x14ac:dyDescent="0.2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1:12" ht="15" customHeight="1" x14ac:dyDescent="0.2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1:12" ht="15" customHeight="1" x14ac:dyDescent="0.2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1:12" ht="15" customHeight="1" x14ac:dyDescent="0.2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1:12" ht="15" customHeight="1" x14ac:dyDescent="0.2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1:12" ht="15" customHeight="1" x14ac:dyDescent="0.2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1:12" ht="15" customHeight="1" x14ac:dyDescent="0.2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1:12" ht="15" customHeight="1" x14ac:dyDescent="0.2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1:12" ht="15" customHeight="1" x14ac:dyDescent="0.2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1:12" ht="15" customHeight="1" x14ac:dyDescent="0.2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1:12" ht="15" customHeight="1" x14ac:dyDescent="0.2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1:12" ht="15" customHeight="1" x14ac:dyDescent="0.2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1:12" ht="15" customHeight="1" x14ac:dyDescent="0.2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1:12" ht="15" customHeight="1" x14ac:dyDescent="0.2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1:12" ht="15" customHeight="1" x14ac:dyDescent="0.2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1:12" ht="15" customHeight="1" x14ac:dyDescent="0.2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1:12" ht="15" customHeight="1" x14ac:dyDescent="0.2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1:12" ht="15" customHeight="1" x14ac:dyDescent="0.2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1:12" ht="15" customHeight="1" x14ac:dyDescent="0.2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1:12" ht="15" customHeight="1" x14ac:dyDescent="0.2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1:12" ht="15" customHeight="1" x14ac:dyDescent="0.2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1:12" ht="15" customHeight="1" x14ac:dyDescent="0.2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1:12" ht="15" customHeight="1" x14ac:dyDescent="0.2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1:12" ht="15" customHeight="1" x14ac:dyDescent="0.2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1:12" ht="15" customHeight="1" x14ac:dyDescent="0.2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1:12" ht="15" customHeight="1" x14ac:dyDescent="0.2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1:12" ht="15" customHeight="1" x14ac:dyDescent="0.2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1:12" ht="15" customHeight="1" x14ac:dyDescent="0.2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1:12" ht="15" customHeight="1" x14ac:dyDescent="0.2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1:12" ht="15" customHeight="1" x14ac:dyDescent="0.2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1:12" ht="15" customHeight="1" x14ac:dyDescent="0.2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1:12" ht="15" customHeight="1" x14ac:dyDescent="0.2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1:12" ht="15" customHeight="1" x14ac:dyDescent="0.2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1:12" ht="15" customHeight="1" x14ac:dyDescent="0.2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1:12" ht="15" customHeight="1" x14ac:dyDescent="0.2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1:12" ht="15" customHeight="1" x14ac:dyDescent="0.2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1:12" ht="15" customHeight="1" x14ac:dyDescent="0.2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1:12" ht="15" customHeight="1" x14ac:dyDescent="0.2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1:12" ht="15" customHeight="1" x14ac:dyDescent="0.2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1:12" ht="15" customHeight="1" x14ac:dyDescent="0.2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1:12" ht="15" customHeight="1" x14ac:dyDescent="0.2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1:12" ht="15" customHeight="1" x14ac:dyDescent="0.2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1:12" ht="15" customHeight="1" x14ac:dyDescent="0.2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1:12" ht="15" customHeight="1" x14ac:dyDescent="0.2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1:12" ht="15" customHeight="1" x14ac:dyDescent="0.2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1:12" ht="15" customHeight="1" x14ac:dyDescent="0.2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1:12" ht="15" customHeight="1" x14ac:dyDescent="0.2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1:12" ht="15" customHeight="1" x14ac:dyDescent="0.2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1:12" ht="15" customHeight="1" x14ac:dyDescent="0.2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1:12" ht="15" customHeight="1" x14ac:dyDescent="0.2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1:12" ht="15" customHeight="1" x14ac:dyDescent="0.2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1:12" ht="15" customHeight="1" x14ac:dyDescent="0.2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1:12" ht="15" customHeight="1" x14ac:dyDescent="0.2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1:12" ht="15" customHeight="1" x14ac:dyDescent="0.2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1:12" ht="15" customHeight="1" x14ac:dyDescent="0.2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1:12" ht="15" customHeight="1" x14ac:dyDescent="0.2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1:12" ht="15" customHeight="1" x14ac:dyDescent="0.2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1:12" ht="15" customHeight="1" x14ac:dyDescent="0.2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1:12" ht="15" customHeight="1" x14ac:dyDescent="0.2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1:12" ht="15" customHeight="1" x14ac:dyDescent="0.2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1:12" ht="15" customHeight="1" x14ac:dyDescent="0.2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</row>
    <row r="1503" spans="1:12" ht="15" customHeight="1" x14ac:dyDescent="0.2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</row>
    <row r="1504" spans="1:12" ht="15" customHeight="1" x14ac:dyDescent="0.2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</row>
    <row r="1505" spans="1:12" ht="15" customHeight="1" x14ac:dyDescent="0.2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</row>
    <row r="1506" spans="1:12" ht="15" customHeight="1" x14ac:dyDescent="0.2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</row>
    <row r="1507" spans="1:12" ht="15" customHeight="1" x14ac:dyDescent="0.2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</row>
    <row r="1508" spans="1:12" ht="15" customHeight="1" x14ac:dyDescent="0.2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</row>
    <row r="1509" spans="1:12" ht="15" customHeight="1" x14ac:dyDescent="0.2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</row>
    <row r="1510" spans="1:12" ht="15" customHeight="1" x14ac:dyDescent="0.2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</row>
    <row r="1511" spans="1:12" ht="15" customHeight="1" x14ac:dyDescent="0.2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</row>
    <row r="1512" spans="1:12" ht="15" customHeight="1" x14ac:dyDescent="0.2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</row>
  </sheetData>
  <sortState ref="A126:L221">
    <sortCondition ref="A126"/>
  </sortState>
  <mergeCells count="6">
    <mergeCell ref="A1:C1"/>
    <mergeCell ref="A106:C106"/>
    <mergeCell ref="A111:C111"/>
    <mergeCell ref="A121:C121"/>
    <mergeCell ref="A116:C116"/>
    <mergeCell ref="A100:C100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zoomScaleNormal="100" workbookViewId="0">
      <selection activeCell="A4" sqref="A4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75" t="s">
        <v>7</v>
      </c>
      <c r="B1" s="50"/>
      <c r="C1" s="35"/>
      <c r="D1" s="36"/>
      <c r="E1" s="37"/>
      <c r="F1" s="37"/>
      <c r="G1" s="35"/>
      <c r="H1" s="176"/>
      <c r="I1" s="86"/>
      <c r="J1" s="35"/>
      <c r="K1" s="180"/>
    </row>
    <row r="2" spans="1:11" ht="14.25" customHeight="1" x14ac:dyDescent="0.2">
      <c r="A2" s="157" t="s">
        <v>0</v>
      </c>
      <c r="B2" s="65" t="s">
        <v>1</v>
      </c>
      <c r="C2" s="96" t="s">
        <v>2</v>
      </c>
      <c r="D2" s="96" t="s">
        <v>3</v>
      </c>
      <c r="E2" s="66" t="s">
        <v>4</v>
      </c>
      <c r="F2" s="66" t="s">
        <v>5</v>
      </c>
      <c r="G2" s="96" t="s">
        <v>19</v>
      </c>
      <c r="H2" s="87"/>
      <c r="I2" s="124" t="s">
        <v>12</v>
      </c>
      <c r="J2" s="234" t="s">
        <v>6</v>
      </c>
      <c r="K2" s="235" t="s">
        <v>51</v>
      </c>
    </row>
    <row r="3" spans="1:11" ht="16.5" customHeight="1" x14ac:dyDescent="0.2">
      <c r="A3" s="322">
        <v>44529</v>
      </c>
      <c r="B3" s="323" t="s">
        <v>758</v>
      </c>
      <c r="C3" s="324" t="s">
        <v>759</v>
      </c>
      <c r="D3" s="325"/>
      <c r="E3" s="326"/>
      <c r="F3" s="327"/>
      <c r="G3" s="324" t="s">
        <v>760</v>
      </c>
      <c r="H3" s="328">
        <v>1</v>
      </c>
      <c r="I3" s="75">
        <v>924</v>
      </c>
      <c r="J3" s="329">
        <v>34500</v>
      </c>
      <c r="K3" s="330">
        <v>2017</v>
      </c>
    </row>
    <row r="4" spans="1:11" ht="16.5" customHeight="1" x14ac:dyDescent="0.2">
      <c r="A4" s="331"/>
      <c r="B4" s="323"/>
      <c r="C4" s="324"/>
      <c r="D4" s="325"/>
      <c r="E4" s="326"/>
      <c r="F4" s="327"/>
      <c r="G4" s="324"/>
      <c r="H4" s="328"/>
      <c r="I4" s="75"/>
      <c r="J4" s="329"/>
      <c r="K4" s="330"/>
    </row>
    <row r="5" spans="1:11" ht="16.5" customHeight="1" x14ac:dyDescent="0.2">
      <c r="A5" s="171"/>
      <c r="B5" s="46"/>
      <c r="C5" s="48"/>
      <c r="D5" s="47"/>
      <c r="E5" s="178"/>
      <c r="F5" s="178"/>
      <c r="G5" s="332" t="s">
        <v>13</v>
      </c>
      <c r="H5" s="179">
        <f>SUM(H3:H4)</f>
        <v>1</v>
      </c>
      <c r="I5" s="22">
        <f>SUM(I3:I4)</f>
        <v>924</v>
      </c>
      <c r="J5" s="333">
        <f>SUM(J3:J4)</f>
        <v>34500</v>
      </c>
      <c r="K5" s="334"/>
    </row>
    <row r="6" spans="1:11" ht="16.5" customHeight="1" x14ac:dyDescent="0.2">
      <c r="K6" s="25"/>
    </row>
    <row r="7" spans="1:11" ht="16.5" customHeight="1" x14ac:dyDescent="0.2">
      <c r="K7" s="25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/>
    <row r="29" spans="11:11" ht="16.5" customHeight="1" x14ac:dyDescent="0.2"/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>
      <c r="K60" s="78"/>
    </row>
    <row r="61" spans="11:11" ht="16.5" customHeight="1" x14ac:dyDescent="0.2"/>
    <row r="62" spans="11:11" ht="16.5" customHeight="1" x14ac:dyDescent="0.2"/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5" customHeight="1" x14ac:dyDescent="0.2"/>
    <row r="111" ht="1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>
      <c r="K116" s="97"/>
    </row>
    <row r="117" spans="11:11" ht="15" customHeight="1" x14ac:dyDescent="0.2"/>
    <row r="118" spans="11:11" ht="15" customHeight="1" x14ac:dyDescent="0.2"/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3.5" customHeight="1" x14ac:dyDescent="0.2"/>
    <row r="208" ht="15" customHeight="1" x14ac:dyDescent="0.2"/>
  </sheetData>
  <sortState ref="A3:K4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3"/>
  <sheetViews>
    <sheetView zoomScaleNormal="100" workbookViewId="0">
      <selection activeCell="E30" sqref="E30"/>
    </sheetView>
  </sheetViews>
  <sheetFormatPr defaultColWidth="10" defaultRowHeight="12.75" x14ac:dyDescent="0.2"/>
  <cols>
    <col min="1" max="1" width="9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6 16384:16384" ht="15" customHeight="1" x14ac:dyDescent="0.25">
      <c r="A1" s="175" t="s">
        <v>22</v>
      </c>
      <c r="B1" s="50"/>
      <c r="C1" s="35"/>
      <c r="D1" s="37"/>
      <c r="E1" s="37"/>
      <c r="F1" s="176"/>
      <c r="G1" s="86"/>
      <c r="H1" s="35"/>
      <c r="I1" s="188"/>
      <c r="J1" s="188"/>
      <c r="K1" s="180"/>
    </row>
    <row r="2" spans="1:16 16384:16384" ht="18" customHeight="1" x14ac:dyDescent="0.2">
      <c r="A2" s="157" t="s">
        <v>0</v>
      </c>
      <c r="B2" s="65" t="s">
        <v>1</v>
      </c>
      <c r="C2" s="96" t="s">
        <v>2</v>
      </c>
      <c r="D2" s="96" t="s">
        <v>3</v>
      </c>
      <c r="E2" s="96" t="s">
        <v>8</v>
      </c>
      <c r="F2" s="92"/>
      <c r="G2" s="124" t="s">
        <v>29</v>
      </c>
      <c r="H2" s="96" t="s">
        <v>31</v>
      </c>
      <c r="I2" s="177" t="s">
        <v>6</v>
      </c>
      <c r="J2" s="189" t="s">
        <v>43</v>
      </c>
      <c r="K2" s="189" t="s">
        <v>44</v>
      </c>
    </row>
    <row r="3" spans="1:16 16384:16384" ht="15" customHeight="1" x14ac:dyDescent="0.2">
      <c r="A3" s="203">
        <v>44502</v>
      </c>
      <c r="B3" s="204" t="s">
        <v>83</v>
      </c>
      <c r="C3" s="205" t="s">
        <v>84</v>
      </c>
      <c r="D3" s="205"/>
      <c r="E3" s="205" t="s">
        <v>85</v>
      </c>
      <c r="F3" s="93">
        <v>1</v>
      </c>
      <c r="G3" s="202">
        <v>0</v>
      </c>
      <c r="H3" s="115">
        <v>0</v>
      </c>
      <c r="I3" s="195">
        <v>40000</v>
      </c>
      <c r="J3" s="190" t="s">
        <v>86</v>
      </c>
      <c r="K3" s="190" t="s">
        <v>87</v>
      </c>
      <c r="XFD3" s="118"/>
    </row>
    <row r="4" spans="1:16 16384:16384" ht="15.4" customHeight="1" x14ac:dyDescent="0.2">
      <c r="A4" s="203">
        <v>44510</v>
      </c>
      <c r="B4" s="204" t="s">
        <v>519</v>
      </c>
      <c r="C4" s="205" t="s">
        <v>520</v>
      </c>
      <c r="D4" s="205"/>
      <c r="E4" s="205" t="s">
        <v>521</v>
      </c>
      <c r="F4" s="93">
        <v>1</v>
      </c>
      <c r="G4" s="202">
        <v>2140</v>
      </c>
      <c r="H4" s="78">
        <v>6660</v>
      </c>
      <c r="I4" s="195">
        <v>850000</v>
      </c>
      <c r="J4" s="190" t="s">
        <v>522</v>
      </c>
      <c r="K4" s="190" t="s">
        <v>523</v>
      </c>
      <c r="XFD4" s="118"/>
    </row>
    <row r="5" spans="1:16 16384:16384" ht="15" customHeight="1" x14ac:dyDescent="0.2">
      <c r="A5" s="203">
        <v>44516</v>
      </c>
      <c r="B5" s="204" t="s">
        <v>620</v>
      </c>
      <c r="C5" s="205" t="s">
        <v>621</v>
      </c>
      <c r="D5" s="205" t="s">
        <v>622</v>
      </c>
      <c r="E5" s="205" t="s">
        <v>277</v>
      </c>
      <c r="F5" s="93">
        <v>1</v>
      </c>
      <c r="G5" s="202">
        <v>1185</v>
      </c>
      <c r="H5" s="78">
        <v>4669</v>
      </c>
      <c r="I5" s="195">
        <v>497500</v>
      </c>
      <c r="J5" s="190" t="s">
        <v>623</v>
      </c>
      <c r="K5" s="190" t="s">
        <v>624</v>
      </c>
      <c r="XFD5" s="118"/>
    </row>
    <row r="6" spans="1:16 16384:16384" s="2" customFormat="1" ht="15" customHeight="1" x14ac:dyDescent="0.2">
      <c r="A6" s="304">
        <v>44517</v>
      </c>
      <c r="B6" s="71" t="s">
        <v>608</v>
      </c>
      <c r="C6" s="72" t="s">
        <v>609</v>
      </c>
      <c r="D6" s="72" t="s">
        <v>610</v>
      </c>
      <c r="E6" s="196" t="s">
        <v>611</v>
      </c>
      <c r="F6" s="319">
        <v>1</v>
      </c>
      <c r="G6" s="319">
        <v>0</v>
      </c>
      <c r="H6" s="320">
        <v>0</v>
      </c>
      <c r="I6" s="317">
        <v>390000</v>
      </c>
      <c r="J6" s="318" t="s">
        <v>612</v>
      </c>
      <c r="K6" s="335" t="s">
        <v>611</v>
      </c>
      <c r="L6" s="294"/>
    </row>
    <row r="7" spans="1:16 16384:16384" ht="15" customHeight="1" x14ac:dyDescent="0.2">
      <c r="A7" s="203">
        <v>44517</v>
      </c>
      <c r="B7" s="204" t="s">
        <v>706</v>
      </c>
      <c r="C7" s="205" t="s">
        <v>707</v>
      </c>
      <c r="D7" s="205" t="s">
        <v>165</v>
      </c>
      <c r="E7" s="205" t="s">
        <v>708</v>
      </c>
      <c r="F7" s="93">
        <v>1</v>
      </c>
      <c r="G7" s="202">
        <v>1102</v>
      </c>
      <c r="H7" s="78">
        <v>36</v>
      </c>
      <c r="I7" s="195">
        <v>82650</v>
      </c>
      <c r="J7" s="190" t="s">
        <v>709</v>
      </c>
      <c r="K7" s="190" t="s">
        <v>710</v>
      </c>
      <c r="XFD7" s="118"/>
    </row>
    <row r="8" spans="1:16 16384:16384" ht="15" customHeight="1" x14ac:dyDescent="0.2">
      <c r="A8" s="203">
        <v>44529</v>
      </c>
      <c r="B8" s="204" t="s">
        <v>761</v>
      </c>
      <c r="C8" s="205" t="s">
        <v>762</v>
      </c>
      <c r="D8" s="205" t="s">
        <v>763</v>
      </c>
      <c r="E8" s="205" t="s">
        <v>764</v>
      </c>
      <c r="F8" s="93">
        <v>1</v>
      </c>
      <c r="G8" s="202">
        <v>0</v>
      </c>
      <c r="H8" s="78">
        <v>0</v>
      </c>
      <c r="I8" s="195">
        <v>25000</v>
      </c>
      <c r="J8" s="190" t="s">
        <v>765</v>
      </c>
      <c r="K8" s="190" t="s">
        <v>766</v>
      </c>
      <c r="XFD8" s="118"/>
    </row>
    <row r="9" spans="1:16 16384:16384" ht="15" customHeight="1" x14ac:dyDescent="0.2">
      <c r="A9" s="203">
        <v>44529</v>
      </c>
      <c r="B9" s="204" t="s">
        <v>767</v>
      </c>
      <c r="C9" s="205" t="s">
        <v>768</v>
      </c>
      <c r="D9" s="205" t="s">
        <v>769</v>
      </c>
      <c r="E9" s="205" t="s">
        <v>770</v>
      </c>
      <c r="F9" s="93">
        <v>1</v>
      </c>
      <c r="G9" s="202">
        <v>1800</v>
      </c>
      <c r="H9" s="78">
        <v>6000</v>
      </c>
      <c r="I9" s="195">
        <v>250000</v>
      </c>
      <c r="J9" s="190" t="s">
        <v>771</v>
      </c>
      <c r="K9" s="190" t="s">
        <v>772</v>
      </c>
      <c r="XFD9" s="118"/>
    </row>
    <row r="10" spans="1:16 16384:16384" ht="15" customHeight="1" x14ac:dyDescent="0.2">
      <c r="A10" s="171"/>
      <c r="B10" s="46"/>
      <c r="C10" s="48"/>
      <c r="D10" s="51"/>
      <c r="E10" s="21" t="s">
        <v>13</v>
      </c>
      <c r="F10" s="22">
        <f>SUM(F3:F9)</f>
        <v>7</v>
      </c>
      <c r="G10" s="22">
        <f>SUM(G3:G9)</f>
        <v>6227</v>
      </c>
      <c r="H10" s="127">
        <f>SUM(H3:H9)</f>
        <v>17365</v>
      </c>
      <c r="I10" s="199">
        <f>SUM(I3:I9)</f>
        <v>2135150</v>
      </c>
      <c r="J10" s="191"/>
      <c r="K10" s="192"/>
    </row>
    <row r="11" spans="1:16 16384:16384" ht="15" customHeight="1" x14ac:dyDescent="0.25">
      <c r="A11" s="183" t="s">
        <v>16</v>
      </c>
      <c r="B11" s="50"/>
      <c r="C11" s="52"/>
      <c r="D11" s="53"/>
      <c r="E11" s="53"/>
      <c r="F11" s="54"/>
      <c r="G11" s="94"/>
      <c r="H11" s="35"/>
      <c r="I11" s="188"/>
      <c r="J11" s="188"/>
      <c r="K11" s="180"/>
    </row>
    <row r="12" spans="1:16 16384:16384" ht="15" customHeight="1" x14ac:dyDescent="0.2">
      <c r="A12" s="157" t="s">
        <v>0</v>
      </c>
      <c r="B12" s="65" t="s">
        <v>1</v>
      </c>
      <c r="C12" s="96" t="s">
        <v>2</v>
      </c>
      <c r="D12" s="96" t="s">
        <v>3</v>
      </c>
      <c r="E12" s="96" t="s">
        <v>8</v>
      </c>
      <c r="F12" s="92"/>
      <c r="G12" s="124" t="s">
        <v>29</v>
      </c>
      <c r="H12" s="96" t="s">
        <v>31</v>
      </c>
      <c r="I12" s="177" t="s">
        <v>6</v>
      </c>
      <c r="J12" s="189" t="s">
        <v>43</v>
      </c>
      <c r="K12" s="189" t="s">
        <v>44</v>
      </c>
    </row>
    <row r="13" spans="1:16 16384:16384" ht="15" customHeight="1" x14ac:dyDescent="0.2">
      <c r="A13" s="203">
        <v>44502</v>
      </c>
      <c r="B13" s="204" t="s">
        <v>88</v>
      </c>
      <c r="C13" s="205" t="s">
        <v>89</v>
      </c>
      <c r="D13" s="205" t="s">
        <v>90</v>
      </c>
      <c r="E13" s="205" t="s">
        <v>91</v>
      </c>
      <c r="F13" s="93">
        <v>1</v>
      </c>
      <c r="G13" s="202">
        <v>144</v>
      </c>
      <c r="H13" s="115">
        <v>2000</v>
      </c>
      <c r="I13" s="181">
        <v>130000</v>
      </c>
      <c r="J13" s="190" t="s">
        <v>92</v>
      </c>
      <c r="K13" s="190" t="s">
        <v>91</v>
      </c>
    </row>
    <row r="14" spans="1:16 16384:16384" ht="15" customHeight="1" x14ac:dyDescent="0.2">
      <c r="A14" s="203">
        <v>44504</v>
      </c>
      <c r="B14" s="204" t="s">
        <v>228</v>
      </c>
      <c r="C14" s="205" t="s">
        <v>229</v>
      </c>
      <c r="D14" s="205" t="s">
        <v>230</v>
      </c>
      <c r="E14" s="205" t="s">
        <v>134</v>
      </c>
      <c r="F14" s="93">
        <v>1</v>
      </c>
      <c r="G14" s="202">
        <v>0</v>
      </c>
      <c r="H14" s="115">
        <v>0</v>
      </c>
      <c r="I14" s="181">
        <v>11400</v>
      </c>
      <c r="J14" s="190" t="s">
        <v>218</v>
      </c>
      <c r="K14" s="190" t="s">
        <v>231</v>
      </c>
    </row>
    <row r="15" spans="1:16 16384:16384" ht="15" customHeight="1" x14ac:dyDescent="0.2">
      <c r="A15" s="203">
        <v>44505</v>
      </c>
      <c r="B15" s="204" t="s">
        <v>216</v>
      </c>
      <c r="C15" s="205" t="s">
        <v>217</v>
      </c>
      <c r="D15" s="205" t="s">
        <v>124</v>
      </c>
      <c r="E15" s="205" t="s">
        <v>134</v>
      </c>
      <c r="F15" s="93">
        <v>1</v>
      </c>
      <c r="G15" s="202">
        <v>0</v>
      </c>
      <c r="H15" s="115">
        <v>0</v>
      </c>
      <c r="I15" s="181">
        <v>25000</v>
      </c>
      <c r="J15" s="190" t="s">
        <v>218</v>
      </c>
      <c r="K15" s="190" t="s">
        <v>219</v>
      </c>
      <c r="P15" s="1" t="s">
        <v>54</v>
      </c>
    </row>
    <row r="16" spans="1:16 16384:16384" ht="15" customHeight="1" x14ac:dyDescent="0.2">
      <c r="A16" s="203">
        <v>44505</v>
      </c>
      <c r="B16" s="204" t="s">
        <v>312</v>
      </c>
      <c r="C16" s="205" t="s">
        <v>313</v>
      </c>
      <c r="D16" s="205" t="s">
        <v>314</v>
      </c>
      <c r="E16" s="205" t="s">
        <v>315</v>
      </c>
      <c r="F16" s="93">
        <v>1</v>
      </c>
      <c r="G16" s="202">
        <v>0</v>
      </c>
      <c r="H16" s="115">
        <v>0</v>
      </c>
      <c r="I16" s="181">
        <v>60000</v>
      </c>
      <c r="J16" s="190" t="s">
        <v>218</v>
      </c>
      <c r="K16" s="190" t="s">
        <v>316</v>
      </c>
    </row>
    <row r="17" spans="1:11" ht="15" customHeight="1" x14ac:dyDescent="0.2">
      <c r="A17" s="203">
        <v>44505</v>
      </c>
      <c r="B17" s="204" t="s">
        <v>325</v>
      </c>
      <c r="C17" s="205" t="s">
        <v>326</v>
      </c>
      <c r="D17" s="205"/>
      <c r="E17" s="205" t="s">
        <v>327</v>
      </c>
      <c r="F17" s="93">
        <v>1</v>
      </c>
      <c r="G17" s="202">
        <v>0</v>
      </c>
      <c r="H17" s="115">
        <v>0</v>
      </c>
      <c r="I17" s="181">
        <v>6000</v>
      </c>
      <c r="J17" s="190" t="s">
        <v>218</v>
      </c>
      <c r="K17" s="190" t="s">
        <v>328</v>
      </c>
    </row>
    <row r="18" spans="1:11" ht="15" customHeight="1" x14ac:dyDescent="0.2">
      <c r="A18" s="203">
        <v>44509</v>
      </c>
      <c r="B18" s="204" t="s">
        <v>317</v>
      </c>
      <c r="C18" s="205" t="s">
        <v>318</v>
      </c>
      <c r="D18" s="205" t="s">
        <v>319</v>
      </c>
      <c r="E18" s="205" t="s">
        <v>320</v>
      </c>
      <c r="F18" s="93">
        <v>1</v>
      </c>
      <c r="G18" s="202">
        <v>0</v>
      </c>
      <c r="H18" s="115">
        <v>0</v>
      </c>
      <c r="I18" s="181">
        <v>10051</v>
      </c>
      <c r="J18" s="190" t="s">
        <v>218</v>
      </c>
      <c r="K18" s="190" t="s">
        <v>321</v>
      </c>
    </row>
    <row r="19" spans="1:11" ht="15" customHeight="1" x14ac:dyDescent="0.2">
      <c r="A19" s="203">
        <v>44509</v>
      </c>
      <c r="B19" s="204" t="s">
        <v>322</v>
      </c>
      <c r="C19" s="205" t="s">
        <v>323</v>
      </c>
      <c r="D19" s="205"/>
      <c r="E19" s="205" t="s">
        <v>134</v>
      </c>
      <c r="F19" s="93">
        <v>1</v>
      </c>
      <c r="G19" s="202">
        <v>0</v>
      </c>
      <c r="H19" s="115">
        <v>0</v>
      </c>
      <c r="I19" s="181">
        <v>7700</v>
      </c>
      <c r="J19" s="190" t="s">
        <v>218</v>
      </c>
      <c r="K19" s="190" t="s">
        <v>324</v>
      </c>
    </row>
    <row r="20" spans="1:11" ht="15" customHeight="1" x14ac:dyDescent="0.2">
      <c r="A20" s="203">
        <v>44512</v>
      </c>
      <c r="B20" s="204" t="s">
        <v>425</v>
      </c>
      <c r="C20" s="205" t="s">
        <v>426</v>
      </c>
      <c r="D20" s="205" t="s">
        <v>95</v>
      </c>
      <c r="E20" s="205" t="s">
        <v>427</v>
      </c>
      <c r="F20" s="93">
        <v>1</v>
      </c>
      <c r="G20" s="202">
        <v>0</v>
      </c>
      <c r="H20" s="115">
        <v>0</v>
      </c>
      <c r="I20" s="181">
        <v>7600</v>
      </c>
      <c r="J20" s="190" t="s">
        <v>218</v>
      </c>
      <c r="K20" s="190" t="s">
        <v>428</v>
      </c>
    </row>
    <row r="21" spans="1:11" ht="15" customHeight="1" x14ac:dyDescent="0.2">
      <c r="A21" s="203">
        <v>44512</v>
      </c>
      <c r="B21" s="204" t="s">
        <v>429</v>
      </c>
      <c r="C21" s="205" t="s">
        <v>430</v>
      </c>
      <c r="D21" s="205"/>
      <c r="E21" s="205" t="s">
        <v>427</v>
      </c>
      <c r="F21" s="93">
        <v>1</v>
      </c>
      <c r="G21" s="202">
        <v>0</v>
      </c>
      <c r="H21" s="115">
        <v>0</v>
      </c>
      <c r="I21" s="181">
        <v>3300</v>
      </c>
      <c r="J21" s="190" t="s">
        <v>218</v>
      </c>
      <c r="K21" s="190" t="s">
        <v>428</v>
      </c>
    </row>
    <row r="22" spans="1:11" ht="15" customHeight="1" x14ac:dyDescent="0.2">
      <c r="A22" s="203">
        <v>44512</v>
      </c>
      <c r="B22" s="204" t="s">
        <v>449</v>
      </c>
      <c r="C22" s="205" t="s">
        <v>450</v>
      </c>
      <c r="D22" s="205" t="s">
        <v>319</v>
      </c>
      <c r="E22" s="205" t="s">
        <v>451</v>
      </c>
      <c r="F22" s="93">
        <v>1</v>
      </c>
      <c r="G22" s="202">
        <v>0</v>
      </c>
      <c r="H22" s="115">
        <v>0</v>
      </c>
      <c r="I22" s="181">
        <v>8250</v>
      </c>
      <c r="J22" s="190" t="s">
        <v>452</v>
      </c>
      <c r="K22" s="190" t="s">
        <v>453</v>
      </c>
    </row>
    <row r="23" spans="1:11" ht="15" customHeight="1" x14ac:dyDescent="0.2">
      <c r="A23" s="203">
        <v>44512</v>
      </c>
      <c r="B23" s="204" t="s">
        <v>457</v>
      </c>
      <c r="C23" s="205" t="s">
        <v>458</v>
      </c>
      <c r="D23" s="205" t="s">
        <v>459</v>
      </c>
      <c r="E23" s="205" t="s">
        <v>460</v>
      </c>
      <c r="F23" s="93">
        <v>1</v>
      </c>
      <c r="G23" s="202">
        <v>0</v>
      </c>
      <c r="H23" s="115">
        <v>0</v>
      </c>
      <c r="I23" s="181">
        <v>5000</v>
      </c>
      <c r="J23" s="190" t="s">
        <v>461</v>
      </c>
      <c r="K23" s="190" t="s">
        <v>44</v>
      </c>
    </row>
    <row r="24" spans="1:11" ht="15" customHeight="1" x14ac:dyDescent="0.2">
      <c r="A24" s="203">
        <v>44516</v>
      </c>
      <c r="B24" s="204" t="s">
        <v>567</v>
      </c>
      <c r="C24" s="205" t="s">
        <v>568</v>
      </c>
      <c r="D24" s="205"/>
      <c r="E24" s="205" t="s">
        <v>569</v>
      </c>
      <c r="F24" s="93">
        <v>1</v>
      </c>
      <c r="G24" s="202">
        <v>0</v>
      </c>
      <c r="H24" s="115">
        <v>0</v>
      </c>
      <c r="I24" s="181">
        <v>5000</v>
      </c>
      <c r="J24" s="190" t="s">
        <v>218</v>
      </c>
      <c r="K24" s="190" t="s">
        <v>570</v>
      </c>
    </row>
    <row r="25" spans="1:11" ht="15" customHeight="1" x14ac:dyDescent="0.2">
      <c r="A25" s="203">
        <v>44516</v>
      </c>
      <c r="B25" s="204" t="s">
        <v>625</v>
      </c>
      <c r="C25" s="205" t="s">
        <v>626</v>
      </c>
      <c r="D25" s="205" t="s">
        <v>627</v>
      </c>
      <c r="E25" s="205" t="s">
        <v>628</v>
      </c>
      <c r="F25" s="93">
        <v>1</v>
      </c>
      <c r="G25" s="202">
        <v>0</v>
      </c>
      <c r="H25" s="115">
        <v>0</v>
      </c>
      <c r="I25" s="181">
        <v>45000</v>
      </c>
      <c r="J25" s="190" t="s">
        <v>629</v>
      </c>
      <c r="K25" s="190" t="s">
        <v>630</v>
      </c>
    </row>
    <row r="26" spans="1:11" ht="15" customHeight="1" x14ac:dyDescent="0.2">
      <c r="A26" s="203">
        <v>44516</v>
      </c>
      <c r="B26" s="204" t="s">
        <v>631</v>
      </c>
      <c r="C26" s="205" t="s">
        <v>632</v>
      </c>
      <c r="D26" s="205" t="s">
        <v>124</v>
      </c>
      <c r="E26" s="205" t="s">
        <v>633</v>
      </c>
      <c r="F26" s="93">
        <v>1</v>
      </c>
      <c r="G26" s="202">
        <v>0</v>
      </c>
      <c r="H26" s="115">
        <v>0</v>
      </c>
      <c r="I26" s="181">
        <v>7000</v>
      </c>
      <c r="J26" s="190" t="s">
        <v>634</v>
      </c>
      <c r="K26" s="190" t="s">
        <v>633</v>
      </c>
    </row>
    <row r="27" spans="1:11" ht="15" customHeight="1" x14ac:dyDescent="0.2">
      <c r="A27" s="171"/>
      <c r="B27" s="46"/>
      <c r="C27" s="48"/>
      <c r="D27" s="178"/>
      <c r="E27" s="21" t="s">
        <v>13</v>
      </c>
      <c r="F27" s="22">
        <f>SUM(F13:F26)</f>
        <v>14</v>
      </c>
      <c r="G27" s="22">
        <f>SUM(G13:G26)</f>
        <v>144</v>
      </c>
      <c r="H27" s="127">
        <f>SUM(H13:H26)</f>
        <v>2000</v>
      </c>
      <c r="I27" s="182">
        <f>SUM(I13:I26)</f>
        <v>331301</v>
      </c>
      <c r="J27" s="191"/>
      <c r="K27" s="192"/>
    </row>
    <row r="28" spans="1:11" ht="15" customHeight="1" x14ac:dyDescent="0.2">
      <c r="A28" s="1"/>
      <c r="B28" s="1"/>
      <c r="C28" s="1"/>
      <c r="D28" s="1"/>
      <c r="E28" s="1"/>
      <c r="F28" s="1"/>
      <c r="G28" s="1"/>
      <c r="H28" s="1"/>
    </row>
    <row r="29" spans="1:11" ht="15" customHeight="1" x14ac:dyDescent="0.2"/>
    <row r="30" spans="1:11" ht="15" customHeight="1" x14ac:dyDescent="0.2"/>
    <row r="31" spans="1:11" ht="15" customHeight="1" x14ac:dyDescent="0.2"/>
    <row r="32" spans="1:11" ht="15" customHeight="1" x14ac:dyDescent="0.2"/>
    <row r="33" spans="12:12" ht="15" customHeight="1" x14ac:dyDescent="0.2"/>
    <row r="34" spans="12:12" ht="15" customHeight="1" x14ac:dyDescent="0.2"/>
    <row r="35" spans="12:12" ht="15" customHeight="1" x14ac:dyDescent="0.2"/>
    <row r="36" spans="12:12" ht="15" customHeight="1" x14ac:dyDescent="0.2"/>
    <row r="37" spans="12:12" ht="15" customHeight="1" x14ac:dyDescent="0.2"/>
    <row r="38" spans="12:12" ht="15" customHeight="1" x14ac:dyDescent="0.2"/>
    <row r="39" spans="12:12" ht="15" customHeight="1" x14ac:dyDescent="0.2"/>
    <row r="40" spans="12:12" ht="15" customHeight="1" x14ac:dyDescent="0.2"/>
    <row r="41" spans="12:12" ht="15" customHeight="1" x14ac:dyDescent="0.2"/>
    <row r="42" spans="12:12" ht="15" customHeight="1" x14ac:dyDescent="0.2"/>
    <row r="43" spans="12:12" ht="15" customHeight="1" x14ac:dyDescent="0.2"/>
    <row r="44" spans="12:12" ht="15" customHeight="1" x14ac:dyDescent="0.2"/>
    <row r="45" spans="12:12" ht="15" customHeight="1" x14ac:dyDescent="0.2"/>
    <row r="46" spans="12:12" ht="15" customHeight="1" x14ac:dyDescent="0.2"/>
    <row r="47" spans="12:12" ht="15" customHeight="1" x14ac:dyDescent="0.2">
      <c r="L47" s="294"/>
    </row>
    <row r="48" spans="12:1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0:10" ht="15" customHeight="1" x14ac:dyDescent="0.2"/>
    <row r="82" spans="10:10" ht="15" customHeight="1" x14ac:dyDescent="0.2">
      <c r="J82" s="118"/>
    </row>
    <row r="83" spans="10:10" ht="15" customHeight="1" x14ac:dyDescent="0.2"/>
    <row r="84" spans="10:10" ht="15" customHeight="1" x14ac:dyDescent="0.2"/>
    <row r="85" spans="10:10" ht="15" customHeight="1" x14ac:dyDescent="0.2"/>
    <row r="86" spans="10:10" ht="15" customHeight="1" x14ac:dyDescent="0.2"/>
    <row r="87" spans="10:10" ht="15" customHeight="1" x14ac:dyDescent="0.2"/>
    <row r="88" spans="10:10" ht="15" customHeight="1" x14ac:dyDescent="0.2"/>
    <row r="89" spans="10:10" ht="15" customHeight="1" x14ac:dyDescent="0.2"/>
    <row r="90" spans="10:10" ht="15" customHeight="1" x14ac:dyDescent="0.2"/>
    <row r="91" spans="10:10" ht="15" customHeight="1" x14ac:dyDescent="0.2"/>
    <row r="92" spans="10:10" ht="15" customHeight="1" x14ac:dyDescent="0.2"/>
    <row r="93" spans="10:10" ht="15" customHeight="1" x14ac:dyDescent="0.2"/>
    <row r="94" spans="10:10" ht="15" customHeight="1" x14ac:dyDescent="0.2">
      <c r="J94" s="1" t="s">
        <v>41</v>
      </c>
    </row>
    <row r="95" spans="10:10" ht="15" customHeight="1" x14ac:dyDescent="0.2"/>
    <row r="96" spans="10:10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21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</sheetData>
  <sortState ref="A17:K30">
    <sortCondition ref="A17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14"/>
  <sheetViews>
    <sheetView topLeftCell="A26" workbookViewId="0">
      <pane ySplit="300" activePane="bottomLeft"/>
      <selection activeCell="C29" sqref="A1:XFD1048576"/>
      <selection pane="bottomLeft" activeCell="A25" sqref="A25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3.5" thickTop="1" x14ac:dyDescent="0.2">
      <c r="A1" s="336" t="s">
        <v>28</v>
      </c>
      <c r="B1" s="295"/>
      <c r="C1" s="128"/>
      <c r="D1" s="132"/>
      <c r="E1" s="133"/>
      <c r="F1" s="129"/>
      <c r="G1" s="134"/>
      <c r="H1" s="135"/>
    </row>
    <row r="2" spans="1:9 16384:16384" ht="16.899999999999999" customHeight="1" x14ac:dyDescent="0.2">
      <c r="A2" s="130" t="s">
        <v>0</v>
      </c>
      <c r="B2" s="65" t="s">
        <v>1</v>
      </c>
      <c r="C2" s="96" t="s">
        <v>2</v>
      </c>
      <c r="D2" s="96" t="s">
        <v>3</v>
      </c>
      <c r="E2" s="96" t="s">
        <v>8</v>
      </c>
      <c r="F2" s="88"/>
      <c r="G2" s="102"/>
      <c r="H2" s="136" t="s">
        <v>6</v>
      </c>
    </row>
    <row r="3" spans="1:9 16384:16384" ht="14.25" customHeight="1" x14ac:dyDescent="0.2">
      <c r="A3" s="131">
        <v>44504</v>
      </c>
      <c r="B3" s="76" t="s">
        <v>243</v>
      </c>
      <c r="C3" s="77" t="s">
        <v>244</v>
      </c>
      <c r="D3" s="77"/>
      <c r="E3" s="77" t="s">
        <v>245</v>
      </c>
      <c r="F3" s="206">
        <v>1</v>
      </c>
      <c r="G3" s="115"/>
      <c r="H3" s="207">
        <v>60000</v>
      </c>
    </row>
    <row r="4" spans="1:9 16384:16384" ht="14.25" customHeight="1" x14ac:dyDescent="0.2">
      <c r="A4" s="131">
        <v>44522</v>
      </c>
      <c r="B4" s="76" t="s">
        <v>778</v>
      </c>
      <c r="C4" s="77" t="s">
        <v>779</v>
      </c>
      <c r="D4" s="77"/>
      <c r="E4" s="77" t="s">
        <v>777</v>
      </c>
      <c r="F4" s="206">
        <v>1</v>
      </c>
      <c r="G4" s="115"/>
      <c r="H4" s="207">
        <v>65000</v>
      </c>
    </row>
    <row r="5" spans="1:9 16384:16384" ht="14.25" customHeight="1" x14ac:dyDescent="0.2">
      <c r="A5" s="305">
        <v>44523</v>
      </c>
      <c r="B5" s="76" t="s">
        <v>775</v>
      </c>
      <c r="C5" s="77" t="s">
        <v>776</v>
      </c>
      <c r="D5" s="77"/>
      <c r="E5" s="77" t="s">
        <v>777</v>
      </c>
      <c r="F5" s="206">
        <v>1</v>
      </c>
      <c r="G5" s="115"/>
      <c r="H5" s="207">
        <v>70000</v>
      </c>
    </row>
    <row r="6" spans="1:9 16384:16384" ht="14.25" customHeight="1" x14ac:dyDescent="0.2">
      <c r="A6" s="131">
        <v>44524</v>
      </c>
      <c r="B6" s="76" t="s">
        <v>780</v>
      </c>
      <c r="C6" s="77" t="s">
        <v>781</v>
      </c>
      <c r="D6" s="77"/>
      <c r="E6" s="77" t="s">
        <v>782</v>
      </c>
      <c r="F6" s="206">
        <v>1</v>
      </c>
      <c r="G6" s="115"/>
      <c r="H6" s="207">
        <v>91000</v>
      </c>
    </row>
    <row r="7" spans="1:9 16384:16384" ht="14.25" customHeight="1" x14ac:dyDescent="0.2">
      <c r="A7" s="137"/>
      <c r="B7" s="63"/>
      <c r="C7" s="64"/>
      <c r="D7" s="64"/>
      <c r="E7" s="23" t="s">
        <v>13</v>
      </c>
      <c r="F7" s="90">
        <f>SUM(F3:F6)</f>
        <v>4</v>
      </c>
      <c r="G7" s="80"/>
      <c r="H7" s="138">
        <f>SUM(H3:H6)</f>
        <v>286000</v>
      </c>
    </row>
    <row r="8" spans="1:9 16384:16384" ht="14.25" customHeight="1" x14ac:dyDescent="0.2">
      <c r="A8" s="342" t="s">
        <v>26</v>
      </c>
      <c r="B8" s="343"/>
      <c r="C8" s="39"/>
      <c r="D8" s="39"/>
      <c r="E8" s="39"/>
      <c r="F8" s="89"/>
      <c r="G8" s="91"/>
      <c r="H8" s="139"/>
    </row>
    <row r="9" spans="1:9 16384:16384" ht="15" customHeight="1" x14ac:dyDescent="0.2">
      <c r="A9" s="130" t="s">
        <v>0</v>
      </c>
      <c r="B9" s="65" t="s">
        <v>1</v>
      </c>
      <c r="C9" s="96" t="s">
        <v>2</v>
      </c>
      <c r="D9" s="96" t="s">
        <v>3</v>
      </c>
      <c r="E9" s="96" t="s">
        <v>8</v>
      </c>
      <c r="F9" s="88"/>
      <c r="G9" s="110" t="s">
        <v>12</v>
      </c>
      <c r="H9" s="140" t="s">
        <v>27</v>
      </c>
    </row>
    <row r="10" spans="1:9 16384:16384" s="24" customFormat="1" ht="15.75" customHeight="1" x14ac:dyDescent="0.2">
      <c r="A10" s="208">
        <v>44502</v>
      </c>
      <c r="B10" s="298" t="s">
        <v>126</v>
      </c>
      <c r="C10" s="205" t="s">
        <v>127</v>
      </c>
      <c r="D10" s="209" t="s">
        <v>128</v>
      </c>
      <c r="E10" s="299" t="s">
        <v>129</v>
      </c>
      <c r="F10" s="300">
        <v>1</v>
      </c>
      <c r="G10" s="301">
        <v>25</v>
      </c>
      <c r="H10" s="302" t="s">
        <v>130</v>
      </c>
      <c r="I10" s="303"/>
    </row>
    <row r="11" spans="1:9 16384:16384" s="24" customFormat="1" ht="15.75" customHeight="1" x14ac:dyDescent="0.2">
      <c r="A11" s="208">
        <v>44505</v>
      </c>
      <c r="B11" s="298" t="s">
        <v>246</v>
      </c>
      <c r="C11" s="205" t="s">
        <v>247</v>
      </c>
      <c r="D11" s="209" t="s">
        <v>124</v>
      </c>
      <c r="E11" s="299" t="s">
        <v>248</v>
      </c>
      <c r="F11" s="300">
        <v>1</v>
      </c>
      <c r="G11" s="301">
        <v>33</v>
      </c>
      <c r="H11" s="302" t="s">
        <v>249</v>
      </c>
      <c r="I11" s="303"/>
      <c r="XFD11" s="24">
        <f>SUM(F11:XFC11)</f>
        <v>34</v>
      </c>
    </row>
    <row r="12" spans="1:9 16384:16384" s="24" customFormat="1" ht="15.75" customHeight="1" x14ac:dyDescent="0.2">
      <c r="A12" s="208">
        <v>44508</v>
      </c>
      <c r="B12" s="298" t="s">
        <v>303</v>
      </c>
      <c r="C12" s="205" t="s">
        <v>304</v>
      </c>
      <c r="D12" s="209" t="s">
        <v>305</v>
      </c>
      <c r="E12" s="299" t="s">
        <v>306</v>
      </c>
      <c r="F12" s="300">
        <v>1</v>
      </c>
      <c r="G12" s="301">
        <v>32</v>
      </c>
      <c r="H12" s="302" t="s">
        <v>307</v>
      </c>
      <c r="I12" s="303"/>
      <c r="XFD12" s="24">
        <f>SUM(F12:XFC12)</f>
        <v>33</v>
      </c>
    </row>
    <row r="13" spans="1:9 16384:16384" s="24" customFormat="1" ht="15.75" customHeight="1" x14ac:dyDescent="0.2">
      <c r="A13" s="208">
        <v>44509</v>
      </c>
      <c r="B13" s="298" t="s">
        <v>308</v>
      </c>
      <c r="C13" s="205" t="s">
        <v>309</v>
      </c>
      <c r="D13" s="209"/>
      <c r="E13" s="299" t="s">
        <v>310</v>
      </c>
      <c r="F13" s="300">
        <v>1</v>
      </c>
      <c r="G13" s="301">
        <v>85</v>
      </c>
      <c r="H13" s="302" t="s">
        <v>311</v>
      </c>
      <c r="I13" s="303"/>
      <c r="XFD13" s="24">
        <f>SUM(F13:XFC13)</f>
        <v>86</v>
      </c>
    </row>
    <row r="14" spans="1:9 16384:16384" s="24" customFormat="1" ht="15.75" customHeight="1" x14ac:dyDescent="0.2">
      <c r="A14" s="208">
        <v>44510</v>
      </c>
      <c r="B14" s="298" t="s">
        <v>284</v>
      </c>
      <c r="C14" s="205" t="s">
        <v>285</v>
      </c>
      <c r="D14" s="209" t="s">
        <v>286</v>
      </c>
      <c r="E14" s="299" t="s">
        <v>287</v>
      </c>
      <c r="F14" s="300">
        <v>1</v>
      </c>
      <c r="G14" s="301">
        <v>32</v>
      </c>
      <c r="H14" s="302" t="s">
        <v>288</v>
      </c>
      <c r="I14" s="303"/>
    </row>
    <row r="15" spans="1:9 16384:16384" s="24" customFormat="1" ht="15.75" customHeight="1" x14ac:dyDescent="0.2">
      <c r="A15" s="208">
        <v>44512</v>
      </c>
      <c r="B15" s="298" t="s">
        <v>464</v>
      </c>
      <c r="C15" s="205" t="s">
        <v>465</v>
      </c>
      <c r="D15" s="209" t="s">
        <v>124</v>
      </c>
      <c r="E15" s="299" t="s">
        <v>466</v>
      </c>
      <c r="F15" s="300">
        <v>1</v>
      </c>
      <c r="G15" s="301">
        <v>22</v>
      </c>
      <c r="H15" s="302" t="s">
        <v>307</v>
      </c>
      <c r="I15" s="311"/>
      <c r="XFD15" s="24">
        <f t="shared" ref="XFD15:XFD24" si="0">SUM(F15:XFC15)</f>
        <v>23</v>
      </c>
    </row>
    <row r="16" spans="1:9 16384:16384" s="24" customFormat="1" ht="15.75" customHeight="1" x14ac:dyDescent="0.2">
      <c r="A16" s="208">
        <v>44512</v>
      </c>
      <c r="B16" s="298" t="s">
        <v>467</v>
      </c>
      <c r="C16" s="205" t="s">
        <v>465</v>
      </c>
      <c r="D16" s="209" t="s">
        <v>124</v>
      </c>
      <c r="E16" s="299" t="s">
        <v>466</v>
      </c>
      <c r="F16" s="300">
        <v>1</v>
      </c>
      <c r="G16" s="301">
        <v>22</v>
      </c>
      <c r="H16" s="302" t="s">
        <v>307</v>
      </c>
      <c r="I16" s="311"/>
      <c r="XFD16" s="24">
        <f t="shared" si="0"/>
        <v>23</v>
      </c>
    </row>
    <row r="17" spans="1:9 16384:16384" s="24" customFormat="1" ht="15.75" customHeight="1" x14ac:dyDescent="0.2">
      <c r="A17" s="208">
        <v>44512</v>
      </c>
      <c r="B17" s="298" t="s">
        <v>468</v>
      </c>
      <c r="C17" s="205" t="s">
        <v>465</v>
      </c>
      <c r="D17" s="209" t="s">
        <v>124</v>
      </c>
      <c r="E17" s="299" t="s">
        <v>466</v>
      </c>
      <c r="F17" s="300">
        <v>1</v>
      </c>
      <c r="G17" s="301">
        <v>50</v>
      </c>
      <c r="H17" s="302" t="s">
        <v>307</v>
      </c>
      <c r="I17" s="303"/>
      <c r="XFD17" s="24">
        <f t="shared" si="0"/>
        <v>51</v>
      </c>
    </row>
    <row r="18" spans="1:9 16384:16384" s="24" customFormat="1" ht="15.75" customHeight="1" x14ac:dyDescent="0.2">
      <c r="A18" s="208">
        <v>44512</v>
      </c>
      <c r="B18" s="298" t="s">
        <v>469</v>
      </c>
      <c r="C18" s="205" t="s">
        <v>465</v>
      </c>
      <c r="D18" s="209" t="s">
        <v>124</v>
      </c>
      <c r="E18" s="299" t="s">
        <v>466</v>
      </c>
      <c r="F18" s="300">
        <v>1</v>
      </c>
      <c r="G18" s="301">
        <v>23</v>
      </c>
      <c r="H18" s="302" t="s">
        <v>249</v>
      </c>
      <c r="I18" s="303"/>
      <c r="XFD18" s="24">
        <f t="shared" si="0"/>
        <v>24</v>
      </c>
    </row>
    <row r="19" spans="1:9 16384:16384" s="24" customFormat="1" ht="15.75" customHeight="1" x14ac:dyDescent="0.2">
      <c r="A19" s="208">
        <v>44512</v>
      </c>
      <c r="B19" s="298" t="s">
        <v>470</v>
      </c>
      <c r="C19" s="205" t="s">
        <v>465</v>
      </c>
      <c r="D19" s="209" t="s">
        <v>124</v>
      </c>
      <c r="E19" s="299" t="s">
        <v>466</v>
      </c>
      <c r="F19" s="300">
        <v>1</v>
      </c>
      <c r="G19" s="301">
        <v>30</v>
      </c>
      <c r="H19" s="302" t="s">
        <v>249</v>
      </c>
      <c r="I19" s="311"/>
      <c r="XFD19" s="24">
        <f t="shared" si="0"/>
        <v>31</v>
      </c>
    </row>
    <row r="20" spans="1:9 16384:16384" s="24" customFormat="1" ht="15.75" customHeight="1" x14ac:dyDescent="0.2">
      <c r="A20" s="208">
        <v>44512</v>
      </c>
      <c r="B20" s="298" t="s">
        <v>471</v>
      </c>
      <c r="C20" s="205" t="s">
        <v>465</v>
      </c>
      <c r="D20" s="209" t="s">
        <v>124</v>
      </c>
      <c r="E20" s="299" t="s">
        <v>466</v>
      </c>
      <c r="F20" s="300">
        <v>1</v>
      </c>
      <c r="G20" s="301">
        <v>30</v>
      </c>
      <c r="H20" s="302" t="s">
        <v>249</v>
      </c>
      <c r="I20" s="311"/>
      <c r="XFD20" s="24">
        <f t="shared" si="0"/>
        <v>31</v>
      </c>
    </row>
    <row r="21" spans="1:9 16384:16384" s="24" customFormat="1" ht="15.75" customHeight="1" x14ac:dyDescent="0.2">
      <c r="A21" s="208">
        <v>44512</v>
      </c>
      <c r="B21" s="298" t="s">
        <v>472</v>
      </c>
      <c r="C21" s="205" t="s">
        <v>465</v>
      </c>
      <c r="D21" s="209" t="s">
        <v>124</v>
      </c>
      <c r="E21" s="299" t="s">
        <v>466</v>
      </c>
      <c r="F21" s="300">
        <v>1</v>
      </c>
      <c r="G21" s="301">
        <v>50</v>
      </c>
      <c r="H21" s="302" t="s">
        <v>473</v>
      </c>
      <c r="I21" s="311"/>
      <c r="XFD21" s="24">
        <f t="shared" si="0"/>
        <v>51</v>
      </c>
    </row>
    <row r="22" spans="1:9 16384:16384" s="24" customFormat="1" ht="15.75" customHeight="1" x14ac:dyDescent="0.2">
      <c r="A22" s="208">
        <v>44523</v>
      </c>
      <c r="B22" s="298" t="s">
        <v>752</v>
      </c>
      <c r="C22" s="205" t="s">
        <v>753</v>
      </c>
      <c r="D22" s="209"/>
      <c r="E22" s="299" t="s">
        <v>754</v>
      </c>
      <c r="F22" s="300">
        <v>1</v>
      </c>
      <c r="G22" s="301">
        <v>91</v>
      </c>
      <c r="H22" s="302" t="s">
        <v>249</v>
      </c>
      <c r="I22" s="311"/>
      <c r="XFD22" s="24">
        <f t="shared" si="0"/>
        <v>92</v>
      </c>
    </row>
    <row r="23" spans="1:9 16384:16384" s="24" customFormat="1" ht="15.75" customHeight="1" x14ac:dyDescent="0.2">
      <c r="A23" s="208">
        <v>44529</v>
      </c>
      <c r="B23" s="298" t="s">
        <v>755</v>
      </c>
      <c r="C23" s="205" t="s">
        <v>756</v>
      </c>
      <c r="D23" s="209" t="s">
        <v>679</v>
      </c>
      <c r="E23" s="299" t="s">
        <v>310</v>
      </c>
      <c r="F23" s="300">
        <v>1</v>
      </c>
      <c r="G23" s="301">
        <v>32</v>
      </c>
      <c r="H23" s="302" t="s">
        <v>757</v>
      </c>
      <c r="I23" s="311"/>
    </row>
    <row r="24" spans="1:9 16384:16384" s="24" customFormat="1" ht="15.75" customHeight="1" x14ac:dyDescent="0.2">
      <c r="A24" s="208">
        <v>44530</v>
      </c>
      <c r="B24" s="298" t="s">
        <v>878</v>
      </c>
      <c r="C24" s="205" t="s">
        <v>879</v>
      </c>
      <c r="D24" s="209" t="s">
        <v>880</v>
      </c>
      <c r="E24" s="299" t="s">
        <v>881</v>
      </c>
      <c r="F24" s="300">
        <v>1</v>
      </c>
      <c r="G24" s="301">
        <v>13</v>
      </c>
      <c r="H24" s="302" t="s">
        <v>473</v>
      </c>
      <c r="I24" s="311"/>
      <c r="XFD24" s="24">
        <f t="shared" si="0"/>
        <v>14</v>
      </c>
    </row>
    <row r="25" spans="1:9 16384:16384" ht="15.75" customHeight="1" x14ac:dyDescent="0.2">
      <c r="A25" s="141"/>
      <c r="B25" s="57"/>
      <c r="C25" s="58"/>
      <c r="D25" s="45"/>
      <c r="E25" s="20" t="s">
        <v>13</v>
      </c>
      <c r="F25" s="90">
        <f>SUM(F10:F24)</f>
        <v>15</v>
      </c>
      <c r="G25" s="117"/>
      <c r="H25" s="142"/>
    </row>
    <row r="26" spans="1:9 16384:16384" ht="15.75" customHeight="1" x14ac:dyDescent="0.2">
      <c r="A26" s="344" t="s">
        <v>10</v>
      </c>
      <c r="B26" s="345"/>
      <c r="C26" s="39"/>
      <c r="D26" s="55"/>
      <c r="E26" s="56"/>
      <c r="F26" s="109"/>
      <c r="G26" s="86"/>
      <c r="H26" s="143"/>
    </row>
    <row r="27" spans="1:9 16384:16384" ht="16.149999999999999" customHeight="1" x14ac:dyDescent="0.2">
      <c r="A27" s="144" t="s">
        <v>0</v>
      </c>
      <c r="B27" s="65" t="s">
        <v>17</v>
      </c>
      <c r="C27" s="96" t="s">
        <v>2</v>
      </c>
      <c r="D27" s="96" t="s">
        <v>3</v>
      </c>
      <c r="E27" s="96" t="s">
        <v>8</v>
      </c>
      <c r="F27" s="110"/>
      <c r="G27" s="111"/>
      <c r="H27" s="145"/>
    </row>
    <row r="28" spans="1:9 16384:16384" ht="16.5" customHeight="1" x14ac:dyDescent="0.2">
      <c r="A28" s="208">
        <v>44502</v>
      </c>
      <c r="B28" s="204" t="s">
        <v>122</v>
      </c>
      <c r="C28" s="205" t="s">
        <v>123</v>
      </c>
      <c r="D28" s="205" t="s">
        <v>124</v>
      </c>
      <c r="E28" s="209" t="s">
        <v>125</v>
      </c>
      <c r="F28" s="202">
        <v>1</v>
      </c>
      <c r="G28" s="193"/>
      <c r="H28" s="194"/>
    </row>
    <row r="29" spans="1:9 16384:16384" ht="15" customHeight="1" x14ac:dyDescent="0.2">
      <c r="A29" s="208">
        <v>44523</v>
      </c>
      <c r="B29" s="204" t="s">
        <v>783</v>
      </c>
      <c r="C29" s="205" t="s">
        <v>784</v>
      </c>
      <c r="D29" s="205" t="s">
        <v>785</v>
      </c>
      <c r="E29" s="209" t="s">
        <v>786</v>
      </c>
      <c r="F29" s="202">
        <v>1</v>
      </c>
      <c r="G29" s="246"/>
      <c r="H29" s="194"/>
    </row>
    <row r="30" spans="1:9 16384:16384" ht="15.75" customHeight="1" x14ac:dyDescent="0.2">
      <c r="A30" s="146"/>
      <c r="B30" s="60"/>
      <c r="C30" s="61"/>
      <c r="D30" s="49"/>
      <c r="E30" s="59" t="s">
        <v>25</v>
      </c>
      <c r="F30" s="112">
        <f>SUM(F28:F29)</f>
        <v>2</v>
      </c>
      <c r="G30" s="114"/>
      <c r="H30" s="147"/>
    </row>
    <row r="31" spans="1:9 16384:16384" ht="15.75" customHeight="1" x14ac:dyDescent="0.2">
      <c r="A31" s="296" t="s">
        <v>24</v>
      </c>
      <c r="B31" s="62"/>
      <c r="C31" s="35"/>
      <c r="D31" s="36"/>
      <c r="E31" s="37"/>
      <c r="F31" s="113"/>
      <c r="G31" s="246"/>
      <c r="H31" s="194"/>
    </row>
    <row r="32" spans="1:9 16384:16384" ht="15.75" customHeight="1" x14ac:dyDescent="0.2">
      <c r="A32" s="220" t="s">
        <v>0</v>
      </c>
      <c r="B32" s="221" t="s">
        <v>1</v>
      </c>
      <c r="C32" s="189" t="s">
        <v>2</v>
      </c>
      <c r="D32" s="189" t="s">
        <v>3</v>
      </c>
      <c r="E32" s="244" t="s">
        <v>8</v>
      </c>
      <c r="F32" s="245"/>
      <c r="G32" s="111"/>
      <c r="H32" s="145"/>
    </row>
    <row r="33" spans="1:8" ht="13.9" customHeight="1" x14ac:dyDescent="0.2">
      <c r="A33" s="148">
        <v>44501</v>
      </c>
      <c r="B33" s="76" t="s">
        <v>138</v>
      </c>
      <c r="C33" s="73" t="s">
        <v>139</v>
      </c>
      <c r="D33" s="77"/>
      <c r="E33" s="73" t="s">
        <v>140</v>
      </c>
      <c r="F33" s="74">
        <v>1</v>
      </c>
      <c r="G33" s="193"/>
      <c r="H33" s="194"/>
    </row>
    <row r="34" spans="1:8" ht="13.9" customHeight="1" x14ac:dyDescent="0.2">
      <c r="A34" s="148">
        <v>44501</v>
      </c>
      <c r="B34" s="76" t="s">
        <v>141</v>
      </c>
      <c r="C34" s="73" t="s">
        <v>142</v>
      </c>
      <c r="D34" s="77"/>
      <c r="E34" s="73" t="s">
        <v>140</v>
      </c>
      <c r="F34" s="74">
        <v>1</v>
      </c>
      <c r="G34" s="246"/>
      <c r="H34" s="194"/>
    </row>
    <row r="35" spans="1:8" ht="13.9" customHeight="1" x14ac:dyDescent="0.2">
      <c r="A35" s="148">
        <v>44501</v>
      </c>
      <c r="B35" s="76" t="s">
        <v>143</v>
      </c>
      <c r="C35" s="73" t="s">
        <v>144</v>
      </c>
      <c r="D35" s="77"/>
      <c r="E35" s="73" t="s">
        <v>145</v>
      </c>
      <c r="F35" s="74">
        <v>1</v>
      </c>
      <c r="G35" s="246"/>
      <c r="H35" s="194"/>
    </row>
    <row r="36" spans="1:8" ht="13.9" customHeight="1" x14ac:dyDescent="0.2">
      <c r="A36" s="148">
        <v>44501</v>
      </c>
      <c r="B36" s="76" t="s">
        <v>146</v>
      </c>
      <c r="C36" s="73" t="s">
        <v>147</v>
      </c>
      <c r="D36" s="77"/>
      <c r="E36" s="73" t="s">
        <v>145</v>
      </c>
      <c r="F36" s="74">
        <v>1</v>
      </c>
      <c r="G36" s="246"/>
      <c r="H36" s="194"/>
    </row>
    <row r="37" spans="1:8" ht="13.9" customHeight="1" x14ac:dyDescent="0.2">
      <c r="A37" s="148">
        <v>44501</v>
      </c>
      <c r="B37" s="76" t="s">
        <v>148</v>
      </c>
      <c r="C37" s="73" t="s">
        <v>149</v>
      </c>
      <c r="D37" s="77"/>
      <c r="E37" s="73" t="s">
        <v>145</v>
      </c>
      <c r="F37" s="74">
        <v>1</v>
      </c>
      <c r="G37" s="246"/>
      <c r="H37" s="194"/>
    </row>
    <row r="38" spans="1:8" ht="13.9" customHeight="1" x14ac:dyDescent="0.2">
      <c r="A38" s="148">
        <v>44501</v>
      </c>
      <c r="B38" s="76" t="s">
        <v>150</v>
      </c>
      <c r="C38" s="73" t="s">
        <v>151</v>
      </c>
      <c r="D38" s="77"/>
      <c r="E38" s="73" t="s">
        <v>152</v>
      </c>
      <c r="F38" s="74">
        <v>1</v>
      </c>
      <c r="G38" s="246"/>
      <c r="H38" s="194"/>
    </row>
    <row r="39" spans="1:8" ht="13.9" customHeight="1" x14ac:dyDescent="0.2">
      <c r="A39" s="148">
        <v>44501</v>
      </c>
      <c r="B39" s="76" t="s">
        <v>153</v>
      </c>
      <c r="C39" s="73" t="s">
        <v>154</v>
      </c>
      <c r="D39" s="77"/>
      <c r="E39" s="73" t="s">
        <v>152</v>
      </c>
      <c r="F39" s="74">
        <v>1</v>
      </c>
      <c r="G39" s="246"/>
      <c r="H39" s="194"/>
    </row>
    <row r="40" spans="1:8" ht="13.9" customHeight="1" x14ac:dyDescent="0.2">
      <c r="A40" s="148">
        <v>44501</v>
      </c>
      <c r="B40" s="76" t="s">
        <v>155</v>
      </c>
      <c r="C40" s="73" t="s">
        <v>156</v>
      </c>
      <c r="D40" s="77"/>
      <c r="E40" s="73" t="s">
        <v>152</v>
      </c>
      <c r="F40" s="74">
        <v>1</v>
      </c>
      <c r="G40" s="246"/>
      <c r="H40" s="194"/>
    </row>
    <row r="41" spans="1:8" ht="13.9" customHeight="1" x14ac:dyDescent="0.2">
      <c r="A41" s="148">
        <v>44501</v>
      </c>
      <c r="B41" s="76" t="s">
        <v>157</v>
      </c>
      <c r="C41" s="73" t="s">
        <v>158</v>
      </c>
      <c r="D41" s="77"/>
      <c r="E41" s="73" t="s">
        <v>145</v>
      </c>
      <c r="F41" s="74">
        <v>1</v>
      </c>
      <c r="G41" s="246"/>
      <c r="H41" s="194"/>
    </row>
    <row r="42" spans="1:8" ht="13.9" customHeight="1" x14ac:dyDescent="0.2">
      <c r="A42" s="148">
        <v>44502</v>
      </c>
      <c r="B42" s="76" t="s">
        <v>135</v>
      </c>
      <c r="C42" s="73" t="s">
        <v>136</v>
      </c>
      <c r="D42" s="77"/>
      <c r="E42" s="73" t="s">
        <v>137</v>
      </c>
      <c r="F42" s="74">
        <v>1</v>
      </c>
      <c r="G42" s="246"/>
      <c r="H42" s="194"/>
    </row>
    <row r="43" spans="1:8" ht="13.9" customHeight="1" x14ac:dyDescent="0.2">
      <c r="A43" s="148">
        <v>44504</v>
      </c>
      <c r="B43" s="76" t="s">
        <v>232</v>
      </c>
      <c r="C43" s="73" t="s">
        <v>233</v>
      </c>
      <c r="D43" s="77"/>
      <c r="E43" s="73" t="s">
        <v>140</v>
      </c>
      <c r="F43" s="74">
        <v>1</v>
      </c>
      <c r="G43" s="246"/>
      <c r="H43" s="194"/>
    </row>
    <row r="44" spans="1:8" ht="13.9" customHeight="1" x14ac:dyDescent="0.2">
      <c r="A44" s="148">
        <v>44504</v>
      </c>
      <c r="B44" s="76" t="s">
        <v>234</v>
      </c>
      <c r="C44" s="73" t="s">
        <v>235</v>
      </c>
      <c r="D44" s="77" t="s">
        <v>95</v>
      </c>
      <c r="E44" s="73" t="s">
        <v>236</v>
      </c>
      <c r="F44" s="74">
        <v>1</v>
      </c>
      <c r="G44" s="246"/>
      <c r="H44" s="194"/>
    </row>
    <row r="45" spans="1:8" ht="13.15" customHeight="1" x14ac:dyDescent="0.2">
      <c r="A45" s="148">
        <v>44505</v>
      </c>
      <c r="B45" s="76" t="s">
        <v>237</v>
      </c>
      <c r="C45" s="73" t="s">
        <v>238</v>
      </c>
      <c r="D45" s="77"/>
      <c r="E45" s="73" t="s">
        <v>137</v>
      </c>
      <c r="F45" s="74">
        <v>1</v>
      </c>
      <c r="G45" s="321"/>
      <c r="H45" s="194"/>
    </row>
    <row r="46" spans="1:8" ht="13.9" customHeight="1" x14ac:dyDescent="0.2">
      <c r="A46" s="148">
        <v>44505</v>
      </c>
      <c r="B46" s="76" t="s">
        <v>239</v>
      </c>
      <c r="C46" s="73" t="s">
        <v>240</v>
      </c>
      <c r="D46" s="77"/>
      <c r="E46" s="73" t="s">
        <v>137</v>
      </c>
      <c r="F46" s="74">
        <v>1</v>
      </c>
      <c r="G46" s="246"/>
      <c r="H46" s="194"/>
    </row>
    <row r="47" spans="1:8" ht="13.9" customHeight="1" x14ac:dyDescent="0.2">
      <c r="A47" s="148">
        <v>44505</v>
      </c>
      <c r="B47" s="76" t="s">
        <v>241</v>
      </c>
      <c r="C47" s="240" t="s">
        <v>242</v>
      </c>
      <c r="D47" s="77"/>
      <c r="E47" s="73" t="s">
        <v>152</v>
      </c>
      <c r="F47" s="74">
        <v>1</v>
      </c>
      <c r="G47" s="246"/>
      <c r="H47" s="194"/>
    </row>
    <row r="48" spans="1:8" ht="13.9" customHeight="1" x14ac:dyDescent="0.2">
      <c r="A48" s="148">
        <v>44508</v>
      </c>
      <c r="B48" s="76" t="s">
        <v>397</v>
      </c>
      <c r="C48" s="73" t="s">
        <v>398</v>
      </c>
      <c r="D48" s="77"/>
      <c r="E48" s="73" t="s">
        <v>137</v>
      </c>
      <c r="F48" s="74">
        <v>1</v>
      </c>
      <c r="G48" s="246"/>
      <c r="H48" s="194"/>
    </row>
    <row r="49" spans="1:8" ht="13.9" customHeight="1" x14ac:dyDescent="0.2">
      <c r="A49" s="148">
        <v>44509</v>
      </c>
      <c r="B49" s="76" t="s">
        <v>399</v>
      </c>
      <c r="C49" s="73" t="s">
        <v>400</v>
      </c>
      <c r="D49" s="77"/>
      <c r="E49" s="73" t="s">
        <v>401</v>
      </c>
      <c r="F49" s="74">
        <v>1</v>
      </c>
      <c r="G49" s="246"/>
      <c r="H49" s="194"/>
    </row>
    <row r="50" spans="1:8" ht="13.9" customHeight="1" x14ac:dyDescent="0.2">
      <c r="A50" s="131">
        <v>44509</v>
      </c>
      <c r="B50" s="76" t="s">
        <v>402</v>
      </c>
      <c r="C50" s="73" t="s">
        <v>403</v>
      </c>
      <c r="D50" s="77"/>
      <c r="E50" s="73" t="s">
        <v>401</v>
      </c>
      <c r="F50" s="74">
        <v>1</v>
      </c>
      <c r="G50" s="246"/>
      <c r="H50" s="194"/>
    </row>
    <row r="51" spans="1:8" ht="13.9" customHeight="1" x14ac:dyDescent="0.2">
      <c r="A51" s="148">
        <v>44509</v>
      </c>
      <c r="B51" s="76" t="s">
        <v>404</v>
      </c>
      <c r="C51" s="73" t="s">
        <v>405</v>
      </c>
      <c r="D51" s="77"/>
      <c r="E51" s="73" t="s">
        <v>137</v>
      </c>
      <c r="F51" s="74">
        <v>1</v>
      </c>
      <c r="G51" s="246"/>
      <c r="H51" s="194"/>
    </row>
    <row r="52" spans="1:8" ht="13.9" customHeight="1" x14ac:dyDescent="0.2">
      <c r="A52" s="148">
        <v>44509</v>
      </c>
      <c r="B52" s="76" t="s">
        <v>406</v>
      </c>
      <c r="C52" s="73" t="s">
        <v>407</v>
      </c>
      <c r="D52" s="77" t="s">
        <v>226</v>
      </c>
      <c r="E52" s="73" t="s">
        <v>137</v>
      </c>
      <c r="F52" s="74">
        <v>1</v>
      </c>
      <c r="G52" s="321"/>
      <c r="H52" s="194"/>
    </row>
    <row r="53" spans="1:8" ht="13.9" customHeight="1" x14ac:dyDescent="0.2">
      <c r="A53" s="148">
        <v>44510</v>
      </c>
      <c r="B53" s="76" t="s">
        <v>408</v>
      </c>
      <c r="C53" s="73" t="s">
        <v>409</v>
      </c>
      <c r="D53" s="77"/>
      <c r="E53" s="73" t="s">
        <v>145</v>
      </c>
      <c r="F53" s="74">
        <v>1</v>
      </c>
      <c r="G53" s="246"/>
      <c r="H53" s="194"/>
    </row>
    <row r="54" spans="1:8" ht="13.9" customHeight="1" x14ac:dyDescent="0.2">
      <c r="A54" s="148">
        <v>44510</v>
      </c>
      <c r="B54" s="76" t="s">
        <v>410</v>
      </c>
      <c r="C54" s="73" t="s">
        <v>411</v>
      </c>
      <c r="D54" s="77"/>
      <c r="E54" s="73" t="s">
        <v>145</v>
      </c>
      <c r="F54" s="74">
        <v>1</v>
      </c>
      <c r="G54" s="246"/>
      <c r="H54" s="194"/>
    </row>
    <row r="55" spans="1:8" ht="13.9" customHeight="1" x14ac:dyDescent="0.2">
      <c r="A55" s="148">
        <v>44510</v>
      </c>
      <c r="B55" s="76" t="s">
        <v>412</v>
      </c>
      <c r="C55" s="73" t="s">
        <v>413</v>
      </c>
      <c r="D55" s="77"/>
      <c r="E55" s="73" t="s">
        <v>140</v>
      </c>
      <c r="F55" s="74">
        <v>1</v>
      </c>
      <c r="G55" s="246"/>
      <c r="H55" s="194"/>
    </row>
    <row r="56" spans="1:8" ht="13.9" customHeight="1" x14ac:dyDescent="0.2">
      <c r="A56" s="148">
        <v>44510</v>
      </c>
      <c r="B56" s="76" t="s">
        <v>414</v>
      </c>
      <c r="C56" s="73" t="s">
        <v>415</v>
      </c>
      <c r="D56" s="77"/>
      <c r="E56" s="73" t="s">
        <v>140</v>
      </c>
      <c r="F56" s="74">
        <v>1</v>
      </c>
      <c r="G56" s="246"/>
      <c r="H56" s="194"/>
    </row>
    <row r="57" spans="1:8" ht="13.9" customHeight="1" x14ac:dyDescent="0.2">
      <c r="A57" s="148">
        <v>44511</v>
      </c>
      <c r="B57" s="76" t="s">
        <v>416</v>
      </c>
      <c r="C57" s="73" t="s">
        <v>417</v>
      </c>
      <c r="D57" s="77" t="s">
        <v>165</v>
      </c>
      <c r="E57" s="73" t="s">
        <v>418</v>
      </c>
      <c r="F57" s="74">
        <v>1</v>
      </c>
      <c r="G57" s="246"/>
      <c r="H57" s="194"/>
    </row>
    <row r="58" spans="1:8" ht="13.9" customHeight="1" x14ac:dyDescent="0.2">
      <c r="A58" s="148">
        <v>44512</v>
      </c>
      <c r="B58" s="76" t="s">
        <v>419</v>
      </c>
      <c r="C58" s="73" t="s">
        <v>420</v>
      </c>
      <c r="D58" s="77"/>
      <c r="E58" s="73" t="s">
        <v>401</v>
      </c>
      <c r="F58" s="74">
        <v>1</v>
      </c>
      <c r="G58" s="246"/>
      <c r="H58" s="194"/>
    </row>
    <row r="59" spans="1:8" ht="13.9" customHeight="1" x14ac:dyDescent="0.2">
      <c r="A59" s="148">
        <v>44512</v>
      </c>
      <c r="B59" s="76" t="s">
        <v>421</v>
      </c>
      <c r="C59" s="73" t="s">
        <v>422</v>
      </c>
      <c r="D59" s="77"/>
      <c r="E59" s="73" t="s">
        <v>401</v>
      </c>
      <c r="F59" s="74">
        <v>1</v>
      </c>
      <c r="G59" s="246"/>
      <c r="H59" s="194"/>
    </row>
    <row r="60" spans="1:8" ht="13.9" customHeight="1" x14ac:dyDescent="0.2">
      <c r="A60" s="131">
        <v>44512</v>
      </c>
      <c r="B60" s="76" t="s">
        <v>423</v>
      </c>
      <c r="C60" s="73" t="s">
        <v>424</v>
      </c>
      <c r="D60" s="77"/>
      <c r="E60" s="73" t="s">
        <v>401</v>
      </c>
      <c r="F60" s="74">
        <v>1</v>
      </c>
      <c r="G60" s="246"/>
      <c r="H60" s="194"/>
    </row>
    <row r="61" spans="1:8" ht="13.9" customHeight="1" x14ac:dyDescent="0.2">
      <c r="A61" s="148">
        <v>44512</v>
      </c>
      <c r="B61" s="76" t="s">
        <v>462</v>
      </c>
      <c r="C61" s="73" t="s">
        <v>463</v>
      </c>
      <c r="D61" s="77"/>
      <c r="E61" s="73" t="s">
        <v>137</v>
      </c>
      <c r="F61" s="74">
        <v>1</v>
      </c>
      <c r="G61" s="246"/>
      <c r="H61" s="194"/>
    </row>
    <row r="62" spans="1:8" ht="13.9" customHeight="1" x14ac:dyDescent="0.2">
      <c r="A62" s="148">
        <v>44515</v>
      </c>
      <c r="B62" s="76" t="s">
        <v>547</v>
      </c>
      <c r="C62" s="73" t="s">
        <v>548</v>
      </c>
      <c r="D62" s="77" t="s">
        <v>81</v>
      </c>
      <c r="E62" s="73" t="s">
        <v>549</v>
      </c>
      <c r="F62" s="74">
        <v>1</v>
      </c>
      <c r="G62" s="246"/>
      <c r="H62" s="194"/>
    </row>
    <row r="63" spans="1:8" ht="13.9" customHeight="1" x14ac:dyDescent="0.2">
      <c r="A63" s="148">
        <v>44515</v>
      </c>
      <c r="B63" s="76" t="s">
        <v>550</v>
      </c>
      <c r="C63" s="73" t="s">
        <v>551</v>
      </c>
      <c r="D63" s="77" t="s">
        <v>226</v>
      </c>
      <c r="E63" s="73" t="s">
        <v>418</v>
      </c>
      <c r="F63" s="74">
        <v>1</v>
      </c>
      <c r="G63" s="246"/>
      <c r="H63" s="194"/>
    </row>
    <row r="64" spans="1:8" ht="13.9" customHeight="1" x14ac:dyDescent="0.2">
      <c r="A64" s="148">
        <v>44515</v>
      </c>
      <c r="B64" s="76" t="s">
        <v>552</v>
      </c>
      <c r="C64" s="73" t="s">
        <v>553</v>
      </c>
      <c r="D64" s="77"/>
      <c r="E64" s="73" t="s">
        <v>152</v>
      </c>
      <c r="F64" s="74">
        <v>1</v>
      </c>
      <c r="G64" s="246"/>
      <c r="H64" s="194"/>
    </row>
    <row r="65" spans="1:8" ht="13.9" customHeight="1" x14ac:dyDescent="0.2">
      <c r="A65" s="148">
        <v>44515</v>
      </c>
      <c r="B65" s="76" t="s">
        <v>554</v>
      </c>
      <c r="C65" s="73" t="s">
        <v>555</v>
      </c>
      <c r="D65" s="77"/>
      <c r="E65" s="73" t="s">
        <v>152</v>
      </c>
      <c r="F65" s="74">
        <v>1</v>
      </c>
      <c r="G65" s="246"/>
      <c r="H65" s="194"/>
    </row>
    <row r="66" spans="1:8" ht="13.9" customHeight="1" x14ac:dyDescent="0.2">
      <c r="A66" s="148">
        <v>44515</v>
      </c>
      <c r="B66" s="76" t="s">
        <v>556</v>
      </c>
      <c r="C66" s="73" t="s">
        <v>557</v>
      </c>
      <c r="D66" s="77"/>
      <c r="E66" s="73" t="s">
        <v>152</v>
      </c>
      <c r="F66" s="74">
        <v>1</v>
      </c>
      <c r="G66" s="246"/>
      <c r="H66" s="194"/>
    </row>
    <row r="67" spans="1:8" ht="13.9" customHeight="1" x14ac:dyDescent="0.2">
      <c r="A67" s="148">
        <v>44515</v>
      </c>
      <c r="B67" s="76" t="s">
        <v>558</v>
      </c>
      <c r="C67" s="73" t="s">
        <v>559</v>
      </c>
      <c r="D67" s="77"/>
      <c r="E67" s="73" t="s">
        <v>152</v>
      </c>
      <c r="F67" s="74">
        <v>1</v>
      </c>
      <c r="G67" s="246"/>
      <c r="H67" s="194"/>
    </row>
    <row r="68" spans="1:8" ht="13.9" customHeight="1" x14ac:dyDescent="0.2">
      <c r="A68" s="131">
        <v>44515</v>
      </c>
      <c r="B68" s="76" t="s">
        <v>560</v>
      </c>
      <c r="C68" s="73" t="s">
        <v>561</v>
      </c>
      <c r="D68" s="77"/>
      <c r="E68" s="73" t="s">
        <v>152</v>
      </c>
      <c r="F68" s="74">
        <v>1</v>
      </c>
      <c r="G68" s="246"/>
      <c r="H68" s="194"/>
    </row>
    <row r="69" spans="1:8" ht="13.9" customHeight="1" x14ac:dyDescent="0.2">
      <c r="A69" s="148">
        <v>44515</v>
      </c>
      <c r="B69" s="76" t="s">
        <v>562</v>
      </c>
      <c r="C69" s="73" t="s">
        <v>563</v>
      </c>
      <c r="D69" s="77"/>
      <c r="E69" s="73" t="s">
        <v>137</v>
      </c>
      <c r="F69" s="74">
        <v>1</v>
      </c>
      <c r="G69" s="246"/>
      <c r="H69" s="194"/>
    </row>
    <row r="70" spans="1:8" ht="13.9" customHeight="1" x14ac:dyDescent="0.2">
      <c r="A70" s="148">
        <v>44516</v>
      </c>
      <c r="B70" s="76" t="s">
        <v>564</v>
      </c>
      <c r="C70" s="73" t="s">
        <v>565</v>
      </c>
      <c r="D70" s="77"/>
      <c r="E70" s="73" t="s">
        <v>566</v>
      </c>
      <c r="F70" s="74">
        <v>1</v>
      </c>
      <c r="G70" s="246"/>
      <c r="H70" s="194"/>
    </row>
    <row r="71" spans="1:8" ht="13.9" customHeight="1" x14ac:dyDescent="0.2">
      <c r="A71" s="148">
        <v>44516</v>
      </c>
      <c r="B71" s="76" t="s">
        <v>643</v>
      </c>
      <c r="C71" s="73" t="s">
        <v>644</v>
      </c>
      <c r="D71" s="77"/>
      <c r="E71" s="73" t="s">
        <v>137</v>
      </c>
      <c r="F71" s="74">
        <v>1</v>
      </c>
      <c r="G71" s="246"/>
      <c r="H71" s="194"/>
    </row>
    <row r="72" spans="1:8" ht="13.9" customHeight="1" x14ac:dyDescent="0.2">
      <c r="A72" s="148">
        <v>44517</v>
      </c>
      <c r="B72" s="76" t="s">
        <v>635</v>
      </c>
      <c r="C72" s="73" t="s">
        <v>636</v>
      </c>
      <c r="D72" s="77" t="s">
        <v>81</v>
      </c>
      <c r="E72" s="73" t="s">
        <v>549</v>
      </c>
      <c r="F72" s="74">
        <v>1</v>
      </c>
      <c r="G72" s="246"/>
      <c r="H72" s="194"/>
    </row>
    <row r="73" spans="1:8" ht="13.9" customHeight="1" x14ac:dyDescent="0.2">
      <c r="A73" s="148">
        <v>44517</v>
      </c>
      <c r="B73" s="76" t="s">
        <v>637</v>
      </c>
      <c r="C73" s="73" t="s">
        <v>638</v>
      </c>
      <c r="D73" s="77"/>
      <c r="E73" s="73" t="s">
        <v>140</v>
      </c>
      <c r="F73" s="74">
        <v>1</v>
      </c>
      <c r="G73" s="246"/>
      <c r="H73" s="194"/>
    </row>
    <row r="74" spans="1:8" ht="13.9" customHeight="1" x14ac:dyDescent="0.2">
      <c r="A74" s="148">
        <v>44517</v>
      </c>
      <c r="B74" s="76" t="s">
        <v>639</v>
      </c>
      <c r="C74" s="73" t="s">
        <v>640</v>
      </c>
      <c r="D74" s="77"/>
      <c r="E74" s="73" t="s">
        <v>140</v>
      </c>
      <c r="F74" s="74">
        <v>1</v>
      </c>
      <c r="G74" s="246"/>
      <c r="H74" s="194"/>
    </row>
    <row r="75" spans="1:8" ht="13.9" customHeight="1" x14ac:dyDescent="0.2">
      <c r="A75" s="148">
        <v>44517</v>
      </c>
      <c r="B75" s="76" t="s">
        <v>641</v>
      </c>
      <c r="C75" s="73" t="s">
        <v>642</v>
      </c>
      <c r="D75" s="77"/>
      <c r="E75" s="73" t="s">
        <v>140</v>
      </c>
      <c r="F75" s="74">
        <v>1</v>
      </c>
      <c r="G75" s="246"/>
      <c r="H75" s="194"/>
    </row>
    <row r="76" spans="1:8" ht="13.9" customHeight="1" x14ac:dyDescent="0.2">
      <c r="A76" s="148">
        <v>44518</v>
      </c>
      <c r="B76" s="76" t="s">
        <v>691</v>
      </c>
      <c r="C76" s="73" t="s">
        <v>692</v>
      </c>
      <c r="D76" s="77"/>
      <c r="E76" s="73" t="s">
        <v>137</v>
      </c>
      <c r="F76" s="74">
        <v>1</v>
      </c>
      <c r="G76" s="246"/>
      <c r="H76" s="194"/>
    </row>
    <row r="77" spans="1:8" ht="13.9" customHeight="1" x14ac:dyDescent="0.2">
      <c r="A77" s="148">
        <v>44518</v>
      </c>
      <c r="B77" s="76" t="s">
        <v>693</v>
      </c>
      <c r="C77" s="73" t="s">
        <v>694</v>
      </c>
      <c r="D77" s="77"/>
      <c r="E77" s="73" t="s">
        <v>152</v>
      </c>
      <c r="F77" s="74">
        <v>1</v>
      </c>
      <c r="G77" s="246"/>
      <c r="H77" s="194"/>
    </row>
    <row r="78" spans="1:8" ht="13.9" customHeight="1" x14ac:dyDescent="0.2">
      <c r="A78" s="148">
        <v>44519</v>
      </c>
      <c r="B78" s="76" t="s">
        <v>718</v>
      </c>
      <c r="C78" s="73" t="s">
        <v>719</v>
      </c>
      <c r="D78" s="77"/>
      <c r="E78" s="73" t="s">
        <v>140</v>
      </c>
      <c r="F78" s="74">
        <v>1</v>
      </c>
      <c r="G78" s="246"/>
      <c r="H78" s="194"/>
    </row>
    <row r="79" spans="1:8" ht="13.9" customHeight="1" x14ac:dyDescent="0.2">
      <c r="A79" s="148">
        <v>44519</v>
      </c>
      <c r="B79" s="76" t="s">
        <v>720</v>
      </c>
      <c r="C79" s="73" t="s">
        <v>721</v>
      </c>
      <c r="D79" s="77"/>
      <c r="E79" s="73" t="s">
        <v>140</v>
      </c>
      <c r="F79" s="74">
        <v>1</v>
      </c>
      <c r="G79" s="246"/>
      <c r="H79" s="194"/>
    </row>
    <row r="80" spans="1:8" ht="13.9" customHeight="1" x14ac:dyDescent="0.2">
      <c r="A80" s="148">
        <v>44519</v>
      </c>
      <c r="B80" s="76" t="s">
        <v>722</v>
      </c>
      <c r="C80" s="73" t="s">
        <v>723</v>
      </c>
      <c r="D80" s="77"/>
      <c r="E80" s="73" t="s">
        <v>140</v>
      </c>
      <c r="F80" s="74">
        <v>1</v>
      </c>
      <c r="G80" s="246"/>
      <c r="H80" s="194"/>
    </row>
    <row r="81" spans="1:8" ht="13.9" customHeight="1" x14ac:dyDescent="0.2">
      <c r="A81" s="148">
        <v>44519</v>
      </c>
      <c r="B81" s="76" t="s">
        <v>724</v>
      </c>
      <c r="C81" s="73" t="s">
        <v>725</v>
      </c>
      <c r="D81" s="77"/>
      <c r="E81" s="73" t="s">
        <v>140</v>
      </c>
      <c r="F81" s="74">
        <v>1</v>
      </c>
      <c r="G81" s="246"/>
      <c r="H81" s="194"/>
    </row>
    <row r="82" spans="1:8" ht="13.9" customHeight="1" x14ac:dyDescent="0.2">
      <c r="A82" s="148">
        <v>44522</v>
      </c>
      <c r="B82" s="76" t="s">
        <v>787</v>
      </c>
      <c r="C82" s="73" t="s">
        <v>788</v>
      </c>
      <c r="D82" s="77"/>
      <c r="E82" s="73" t="s">
        <v>152</v>
      </c>
      <c r="F82" s="74">
        <v>1</v>
      </c>
      <c r="G82" s="246"/>
      <c r="H82" s="194"/>
    </row>
    <row r="83" spans="1:8" ht="13.9" customHeight="1" x14ac:dyDescent="0.2">
      <c r="A83" s="148">
        <v>44522</v>
      </c>
      <c r="B83" s="76" t="s">
        <v>789</v>
      </c>
      <c r="C83" s="73" t="s">
        <v>790</v>
      </c>
      <c r="D83" s="77"/>
      <c r="E83" s="73" t="s">
        <v>137</v>
      </c>
      <c r="F83" s="74">
        <v>1</v>
      </c>
      <c r="G83" s="246"/>
      <c r="H83" s="194"/>
    </row>
    <row r="84" spans="1:8" ht="13.9" customHeight="1" x14ac:dyDescent="0.2">
      <c r="A84" s="148">
        <v>44522</v>
      </c>
      <c r="B84" s="76" t="s">
        <v>791</v>
      </c>
      <c r="C84" s="73" t="s">
        <v>792</v>
      </c>
      <c r="D84" s="77"/>
      <c r="E84" s="73" t="s">
        <v>137</v>
      </c>
      <c r="F84" s="74">
        <v>1</v>
      </c>
      <c r="G84" s="246"/>
      <c r="H84" s="194"/>
    </row>
    <row r="85" spans="1:8" ht="13.9" customHeight="1" x14ac:dyDescent="0.2">
      <c r="A85" s="148">
        <v>44522</v>
      </c>
      <c r="B85" s="76" t="s">
        <v>793</v>
      </c>
      <c r="C85" s="73" t="s">
        <v>794</v>
      </c>
      <c r="D85" s="77"/>
      <c r="E85" s="73" t="s">
        <v>137</v>
      </c>
      <c r="F85" s="74">
        <v>1</v>
      </c>
      <c r="G85" s="246"/>
      <c r="H85" s="194"/>
    </row>
    <row r="86" spans="1:8" ht="13.9" customHeight="1" x14ac:dyDescent="0.2">
      <c r="A86" s="148">
        <v>44522</v>
      </c>
      <c r="B86" s="76" t="s">
        <v>795</v>
      </c>
      <c r="C86" s="73" t="s">
        <v>796</v>
      </c>
      <c r="D86" s="77"/>
      <c r="E86" s="73" t="s">
        <v>137</v>
      </c>
      <c r="F86" s="74">
        <v>1</v>
      </c>
      <c r="G86" s="246"/>
      <c r="H86" s="194"/>
    </row>
    <row r="87" spans="1:8" ht="13.9" customHeight="1" x14ac:dyDescent="0.2">
      <c r="A87" s="148">
        <v>44523</v>
      </c>
      <c r="B87" s="76" t="s">
        <v>797</v>
      </c>
      <c r="C87" s="73" t="s">
        <v>798</v>
      </c>
      <c r="D87" s="77"/>
      <c r="E87" s="73" t="s">
        <v>137</v>
      </c>
      <c r="F87" s="74">
        <v>1</v>
      </c>
      <c r="G87" s="246"/>
      <c r="H87" s="194"/>
    </row>
    <row r="88" spans="1:8" ht="13.9" customHeight="1" x14ac:dyDescent="0.2">
      <c r="A88" s="148">
        <v>44523</v>
      </c>
      <c r="B88" s="76" t="s">
        <v>799</v>
      </c>
      <c r="C88" s="73" t="s">
        <v>800</v>
      </c>
      <c r="D88" s="77"/>
      <c r="E88" s="73" t="s">
        <v>418</v>
      </c>
      <c r="F88" s="74">
        <v>1</v>
      </c>
      <c r="G88" s="246"/>
      <c r="H88" s="194"/>
    </row>
    <row r="89" spans="1:8" ht="13.9" customHeight="1" x14ac:dyDescent="0.2">
      <c r="A89" s="148">
        <v>44529</v>
      </c>
      <c r="B89" s="76" t="s">
        <v>801</v>
      </c>
      <c r="C89" s="73" t="s">
        <v>802</v>
      </c>
      <c r="D89" s="77"/>
      <c r="E89" s="73" t="s">
        <v>140</v>
      </c>
      <c r="F89" s="74">
        <v>1</v>
      </c>
      <c r="G89" s="246"/>
      <c r="H89" s="194"/>
    </row>
    <row r="90" spans="1:8" ht="13.9" customHeight="1" x14ac:dyDescent="0.2">
      <c r="A90" s="148">
        <v>44529</v>
      </c>
      <c r="B90" s="76" t="s">
        <v>803</v>
      </c>
      <c r="C90" s="73" t="s">
        <v>804</v>
      </c>
      <c r="D90" s="77"/>
      <c r="E90" s="73" t="s">
        <v>137</v>
      </c>
      <c r="F90" s="74">
        <v>1</v>
      </c>
      <c r="G90" s="246"/>
      <c r="H90" s="194"/>
    </row>
    <row r="91" spans="1:8" ht="13.9" customHeight="1" thickBot="1" x14ac:dyDescent="0.25">
      <c r="A91" s="149"/>
      <c r="B91" s="150"/>
      <c r="C91" s="151"/>
      <c r="D91" s="152"/>
      <c r="E91" s="153" t="s">
        <v>25</v>
      </c>
      <c r="F91" s="154">
        <f>SUM(F33:F90)</f>
        <v>58</v>
      </c>
      <c r="G91" s="155"/>
      <c r="H91" s="156"/>
    </row>
    <row r="92" spans="1:8" ht="13.9" customHeight="1" thickTop="1" x14ac:dyDescent="0.2">
      <c r="A92"/>
      <c r="B92"/>
      <c r="C92"/>
      <c r="D92"/>
      <c r="E92"/>
      <c r="F92"/>
      <c r="G92" s="7"/>
      <c r="H92"/>
    </row>
    <row r="93" spans="1:8" ht="15.75" customHeight="1" x14ac:dyDescent="0.2">
      <c r="A93"/>
      <c r="B93"/>
      <c r="C93"/>
      <c r="D93"/>
      <c r="E93"/>
      <c r="F93"/>
      <c r="G93" s="7"/>
      <c r="H93"/>
    </row>
    <row r="94" spans="1:8" ht="15.75" customHeight="1" x14ac:dyDescent="0.2">
      <c r="A94"/>
      <c r="B94"/>
      <c r="C94"/>
      <c r="D94"/>
      <c r="E94"/>
      <c r="F94"/>
      <c r="G94" s="7"/>
      <c r="H94"/>
    </row>
    <row r="95" spans="1:8" ht="15.75" customHeight="1" x14ac:dyDescent="0.2">
      <c r="A95"/>
      <c r="B95"/>
      <c r="C95"/>
      <c r="D95"/>
      <c r="E95"/>
      <c r="F95"/>
      <c r="G95" s="7"/>
      <c r="H95"/>
    </row>
    <row r="96" spans="1:8" ht="15.75" customHeight="1" x14ac:dyDescent="0.2">
      <c r="B96"/>
      <c r="C96"/>
      <c r="D96"/>
      <c r="E96"/>
      <c r="F96"/>
      <c r="G96" s="7"/>
      <c r="H96"/>
    </row>
    <row r="97" spans="2:8" ht="15.75" customHeight="1" x14ac:dyDescent="0.2">
      <c r="B97"/>
      <c r="C97"/>
      <c r="D97"/>
      <c r="E97"/>
      <c r="F97"/>
      <c r="G97" s="7"/>
      <c r="H97"/>
    </row>
    <row r="98" spans="2:8" ht="15.75" customHeight="1" x14ac:dyDescent="0.2">
      <c r="B98"/>
      <c r="C98"/>
      <c r="D98"/>
      <c r="E98"/>
      <c r="F98"/>
      <c r="G98" s="7"/>
      <c r="H98"/>
    </row>
    <row r="99" spans="2:8" ht="15.75" customHeight="1" x14ac:dyDescent="0.2">
      <c r="G99" s="7"/>
      <c r="H99"/>
    </row>
    <row r="100" spans="2:8" ht="15.75" customHeight="1" x14ac:dyDescent="0.2">
      <c r="G100" s="7"/>
      <c r="H100"/>
    </row>
    <row r="101" spans="2:8" ht="15.75" customHeight="1" x14ac:dyDescent="0.2">
      <c r="G101" s="7"/>
      <c r="H101"/>
    </row>
    <row r="102" spans="2:8" ht="15.75" customHeight="1" x14ac:dyDescent="0.2">
      <c r="G102" s="7"/>
      <c r="H102"/>
    </row>
    <row r="103" spans="2:8" ht="15.75" customHeight="1" x14ac:dyDescent="0.2">
      <c r="G103" s="7"/>
      <c r="H103"/>
    </row>
    <row r="104" spans="2:8" ht="15.75" customHeight="1" x14ac:dyDescent="0.2">
      <c r="G104" s="7"/>
      <c r="H104"/>
    </row>
    <row r="105" spans="2:8" ht="15.75" customHeight="1" x14ac:dyDescent="0.2">
      <c r="G105" s="7"/>
      <c r="H105"/>
    </row>
    <row r="106" spans="2:8" ht="15.75" customHeight="1" x14ac:dyDescent="0.2">
      <c r="H106"/>
    </row>
    <row r="107" spans="2:8" ht="15.75" customHeight="1" x14ac:dyDescent="0.2">
      <c r="H107"/>
    </row>
    <row r="108" spans="2:8" ht="15.75" customHeight="1" x14ac:dyDescent="0.2">
      <c r="H108"/>
    </row>
    <row r="109" spans="2:8" ht="15.75" customHeight="1" x14ac:dyDescent="0.2">
      <c r="H109"/>
    </row>
    <row r="110" spans="2:8" ht="15.75" customHeight="1" x14ac:dyDescent="0.2">
      <c r="G110" s="19"/>
      <c r="H110"/>
    </row>
    <row r="111" spans="2:8" ht="15.75" customHeight="1" x14ac:dyDescent="0.2">
      <c r="G111" s="19"/>
      <c r="H111"/>
    </row>
    <row r="112" spans="2:8" ht="15.75" customHeight="1" x14ac:dyDescent="0.2">
      <c r="G112" s="19"/>
      <c r="H112"/>
    </row>
    <row r="113" spans="7:8" ht="15.75" customHeight="1" x14ac:dyDescent="0.2">
      <c r="G113" s="19"/>
      <c r="H113"/>
    </row>
    <row r="114" spans="7:8" ht="15.75" customHeight="1" x14ac:dyDescent="0.2">
      <c r="G114" s="19"/>
      <c r="H114"/>
    </row>
    <row r="115" spans="7:8" ht="15.75" customHeight="1" x14ac:dyDescent="0.2">
      <c r="G115" s="19"/>
      <c r="H115"/>
    </row>
    <row r="116" spans="7:8" ht="15.75" customHeight="1" x14ac:dyDescent="0.2">
      <c r="G116" s="19"/>
      <c r="H116"/>
    </row>
    <row r="117" spans="7:8" ht="15.75" customHeight="1" x14ac:dyDescent="0.2">
      <c r="G117" s="19"/>
      <c r="H117"/>
    </row>
    <row r="118" spans="7:8" ht="15.75" customHeight="1" x14ac:dyDescent="0.2">
      <c r="G118" s="19"/>
      <c r="H118"/>
    </row>
    <row r="119" spans="7:8" ht="15.75" customHeight="1" x14ac:dyDescent="0.2">
      <c r="G119" s="19"/>
      <c r="H119"/>
    </row>
    <row r="120" spans="7:8" ht="15.75" customHeight="1" x14ac:dyDescent="0.2">
      <c r="G120" s="19"/>
      <c r="H120"/>
    </row>
    <row r="121" spans="7:8" ht="15.75" customHeight="1" x14ac:dyDescent="0.2">
      <c r="G121" s="19"/>
      <c r="H121"/>
    </row>
    <row r="122" spans="7:8" ht="15.75" customHeight="1" x14ac:dyDescent="0.2">
      <c r="H122"/>
    </row>
    <row r="123" spans="7:8" ht="15.75" customHeight="1" x14ac:dyDescent="0.2">
      <c r="H123"/>
    </row>
    <row r="124" spans="7:8" ht="15.75" customHeight="1" x14ac:dyDescent="0.2">
      <c r="H124"/>
    </row>
    <row r="125" spans="7:8" ht="15.75" customHeight="1" x14ac:dyDescent="0.2">
      <c r="H125"/>
    </row>
    <row r="126" spans="7:8" ht="15.75" customHeight="1" x14ac:dyDescent="0.2">
      <c r="H126"/>
    </row>
    <row r="127" spans="7:8" ht="15.75" customHeight="1" x14ac:dyDescent="0.2"/>
    <row r="128" spans="7:8" ht="15.75" customHeight="1" x14ac:dyDescent="0.2"/>
    <row r="129" spans="7:8" ht="15.75" customHeight="1" x14ac:dyDescent="0.2"/>
    <row r="130" spans="7:8" ht="15.75" customHeight="1" x14ac:dyDescent="0.2"/>
    <row r="131" spans="7:8" ht="15.75" customHeight="1" x14ac:dyDescent="0.2">
      <c r="G131" s="19"/>
    </row>
    <row r="132" spans="7:8" ht="15.75" customHeight="1" x14ac:dyDescent="0.2">
      <c r="G132" s="19"/>
    </row>
    <row r="133" spans="7:8" ht="15.75" customHeight="1" x14ac:dyDescent="0.2">
      <c r="G133" s="19"/>
    </row>
    <row r="134" spans="7:8" ht="15.75" customHeight="1" x14ac:dyDescent="0.2">
      <c r="G134" s="19"/>
    </row>
    <row r="135" spans="7:8" ht="15.75" customHeight="1" x14ac:dyDescent="0.2">
      <c r="G135" s="19"/>
    </row>
    <row r="136" spans="7:8" ht="15.75" customHeight="1" x14ac:dyDescent="0.2">
      <c r="G136" s="19"/>
    </row>
    <row r="137" spans="7:8" ht="15.75" customHeight="1" x14ac:dyDescent="0.2">
      <c r="G137" s="19"/>
    </row>
    <row r="138" spans="7:8" ht="15.75" customHeight="1" x14ac:dyDescent="0.2">
      <c r="G138" s="19"/>
    </row>
    <row r="139" spans="7:8" ht="15.75" customHeight="1" x14ac:dyDescent="0.2">
      <c r="H139" s="11"/>
    </row>
    <row r="140" spans="7:8" ht="15.75" customHeight="1" x14ac:dyDescent="0.2">
      <c r="G140" s="19"/>
      <c r="H140" s="11"/>
    </row>
    <row r="141" spans="7:8" ht="15.75" customHeight="1" x14ac:dyDescent="0.2">
      <c r="G141" s="19"/>
      <c r="H141" s="11"/>
    </row>
    <row r="142" spans="7:8" ht="15.75" customHeight="1" x14ac:dyDescent="0.2">
      <c r="G142" s="19"/>
      <c r="H142" s="11"/>
    </row>
    <row r="143" spans="7:8" ht="15.75" customHeight="1" x14ac:dyDescent="0.2">
      <c r="G143" s="19"/>
      <c r="H143" s="11"/>
    </row>
    <row r="144" spans="7:8" ht="15.75" customHeight="1" x14ac:dyDescent="0.2">
      <c r="G144" s="19"/>
      <c r="H144" s="11"/>
    </row>
    <row r="145" spans="7:8" ht="15.75" customHeight="1" x14ac:dyDescent="0.2">
      <c r="G145" s="19"/>
      <c r="H145" s="11"/>
    </row>
    <row r="146" spans="7:8" ht="15.75" customHeight="1" x14ac:dyDescent="0.2">
      <c r="G146" s="19"/>
      <c r="H146" s="11"/>
    </row>
    <row r="147" spans="7:8" ht="15.75" customHeight="1" x14ac:dyDescent="0.2">
      <c r="H147"/>
    </row>
    <row r="148" spans="7:8" ht="15.75" customHeight="1" x14ac:dyDescent="0.2">
      <c r="G148" s="19"/>
      <c r="H148"/>
    </row>
    <row r="149" spans="7:8" ht="15.75" customHeight="1" x14ac:dyDescent="0.2">
      <c r="G149" s="19"/>
      <c r="H149"/>
    </row>
    <row r="150" spans="7:8" ht="15.75" customHeight="1" x14ac:dyDescent="0.2">
      <c r="G150"/>
      <c r="H150"/>
    </row>
    <row r="151" spans="7:8" ht="15.75" customHeight="1" x14ac:dyDescent="0.2">
      <c r="G151"/>
      <c r="H151"/>
    </row>
    <row r="152" spans="7:8" ht="15.75" customHeight="1" x14ac:dyDescent="0.2">
      <c r="G152"/>
      <c r="H152"/>
    </row>
    <row r="153" spans="7:8" ht="15.75" customHeight="1" x14ac:dyDescent="0.2">
      <c r="G153"/>
      <c r="H153"/>
    </row>
    <row r="154" spans="7:8" ht="15.75" customHeight="1" x14ac:dyDescent="0.2">
      <c r="G154"/>
      <c r="H154"/>
    </row>
    <row r="155" spans="7:8" ht="15.75" customHeight="1" x14ac:dyDescent="0.2">
      <c r="G155"/>
      <c r="H155"/>
    </row>
    <row r="156" spans="7:8" ht="15.75" customHeight="1" x14ac:dyDescent="0.2">
      <c r="G156"/>
      <c r="H156"/>
    </row>
    <row r="157" spans="7:8" ht="15.75" customHeight="1" x14ac:dyDescent="0.2">
      <c r="G157"/>
      <c r="H157"/>
    </row>
    <row r="158" spans="7:8" ht="15.75" customHeight="1" x14ac:dyDescent="0.2">
      <c r="H158" s="11"/>
    </row>
    <row r="159" spans="7:8" ht="15.75" customHeight="1" x14ac:dyDescent="0.2"/>
    <row r="160" spans="7:8" ht="15.75" customHeight="1" x14ac:dyDescent="0.2"/>
    <row r="161" spans="7:7" ht="15.75" customHeight="1" x14ac:dyDescent="0.2"/>
    <row r="162" spans="7:7" ht="15.75" customHeight="1" x14ac:dyDescent="0.2"/>
    <row r="163" spans="7:7" ht="15.75" customHeight="1" x14ac:dyDescent="0.2"/>
    <row r="164" spans="7:7" ht="15.75" customHeight="1" x14ac:dyDescent="0.2"/>
    <row r="165" spans="7:7" ht="15.75" customHeight="1" x14ac:dyDescent="0.2"/>
    <row r="166" spans="7:7" ht="15.75" customHeight="1" x14ac:dyDescent="0.2"/>
    <row r="167" spans="7:7" ht="15.75" customHeight="1" x14ac:dyDescent="0.2"/>
    <row r="168" spans="7:7" ht="15.75" customHeight="1" x14ac:dyDescent="0.2">
      <c r="G168" s="7"/>
    </row>
    <row r="169" spans="7:7" ht="15.75" customHeight="1" x14ac:dyDescent="0.2">
      <c r="G169" s="7"/>
    </row>
    <row r="170" spans="7:7" ht="15.75" customHeight="1" x14ac:dyDescent="0.2"/>
    <row r="171" spans="7:7" ht="15.75" customHeight="1" x14ac:dyDescent="0.2"/>
    <row r="172" spans="7:7" ht="15.75" customHeight="1" x14ac:dyDescent="0.2"/>
    <row r="173" spans="7:7" ht="15.75" customHeight="1" x14ac:dyDescent="0.2"/>
    <row r="174" spans="7:7" ht="15.75" customHeight="1" x14ac:dyDescent="0.2"/>
    <row r="175" spans="7:7" ht="15.75" customHeight="1" x14ac:dyDescent="0.2"/>
    <row r="176" spans="7:7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3.5" customHeight="1" x14ac:dyDescent="0.2"/>
    <row r="362" ht="15.75" customHeight="1" x14ac:dyDescent="0.2"/>
    <row r="363" ht="15.75" customHeight="1" x14ac:dyDescent="0.2"/>
    <row r="364" ht="15.75" customHeight="1" x14ac:dyDescent="0.2"/>
    <row r="365" ht="15" customHeight="1" x14ac:dyDescent="0.2"/>
    <row r="366" ht="1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4.2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spans="9:9" ht="14.25" customHeight="1" x14ac:dyDescent="0.2"/>
    <row r="530" spans="9:9" ht="14.25" customHeight="1" x14ac:dyDescent="0.2"/>
    <row r="531" spans="9:9" ht="14.25" customHeight="1" x14ac:dyDescent="0.2"/>
    <row r="532" spans="9:9" ht="14.25" customHeight="1" x14ac:dyDescent="0.2"/>
    <row r="533" spans="9:9" ht="14.25" customHeight="1" x14ac:dyDescent="0.2"/>
    <row r="534" spans="9:9" ht="14.25" customHeight="1" x14ac:dyDescent="0.2"/>
    <row r="535" spans="9:9" ht="14.25" customHeight="1" x14ac:dyDescent="0.2"/>
    <row r="536" spans="9:9" ht="14.25" customHeight="1" x14ac:dyDescent="0.2"/>
    <row r="537" spans="9:9" ht="14.25" customHeight="1" x14ac:dyDescent="0.2">
      <c r="I537" s="28"/>
    </row>
    <row r="538" spans="9:9" ht="14.25" customHeight="1" x14ac:dyDescent="0.2">
      <c r="I538" s="28"/>
    </row>
    <row r="539" spans="9:9" ht="14.25" customHeight="1" x14ac:dyDescent="0.2">
      <c r="I539" s="28" t="s">
        <v>41</v>
      </c>
    </row>
    <row r="540" spans="9:9" ht="14.25" customHeight="1" x14ac:dyDescent="0.2">
      <c r="I540" s="28"/>
    </row>
    <row r="541" spans="9:9" ht="14.25" customHeight="1" x14ac:dyDescent="0.2">
      <c r="I541" s="28"/>
    </row>
    <row r="542" spans="9:9" ht="14.25" customHeight="1" x14ac:dyDescent="0.2">
      <c r="I542" s="28"/>
    </row>
    <row r="543" spans="9:9" ht="14.25" customHeight="1" x14ac:dyDescent="0.2">
      <c r="I543" s="28"/>
    </row>
    <row r="544" spans="9:9" ht="14.25" customHeight="1" x14ac:dyDescent="0.2">
      <c r="I544" s="28"/>
    </row>
    <row r="545" spans="9:9" ht="14.25" customHeight="1" x14ac:dyDescent="0.2">
      <c r="I545" s="28"/>
    </row>
    <row r="546" spans="9:9" ht="14.25" customHeight="1" x14ac:dyDescent="0.2">
      <c r="I546" s="28"/>
    </row>
    <row r="547" spans="9:9" ht="14.25" customHeight="1" x14ac:dyDescent="0.2">
      <c r="I547" s="28"/>
    </row>
    <row r="548" spans="9:9" ht="14.25" customHeight="1" x14ac:dyDescent="0.2">
      <c r="I548" s="28"/>
    </row>
    <row r="549" spans="9:9" ht="14.25" customHeight="1" x14ac:dyDescent="0.2">
      <c r="I549" s="28"/>
    </row>
    <row r="550" spans="9:9" ht="14.25" customHeight="1" x14ac:dyDescent="0.2">
      <c r="I550" s="28"/>
    </row>
    <row r="551" spans="9:9" ht="14.25" customHeight="1" x14ac:dyDescent="0.2">
      <c r="I551" s="28"/>
    </row>
    <row r="552" spans="9:9" ht="14.25" customHeight="1" x14ac:dyDescent="0.2">
      <c r="I552" s="28"/>
    </row>
    <row r="553" spans="9:9" ht="14.25" customHeight="1" x14ac:dyDescent="0.2">
      <c r="I553" s="28"/>
    </row>
    <row r="554" spans="9:9" ht="14.25" customHeight="1" x14ac:dyDescent="0.2">
      <c r="I554" s="28"/>
    </row>
    <row r="555" spans="9:9" ht="14.25" customHeight="1" x14ac:dyDescent="0.2">
      <c r="I555" s="28"/>
    </row>
    <row r="556" spans="9:9" ht="14.25" customHeight="1" x14ac:dyDescent="0.2">
      <c r="I556" s="28"/>
    </row>
    <row r="557" spans="9:9" ht="14.25" customHeight="1" x14ac:dyDescent="0.2">
      <c r="I557" s="28"/>
    </row>
    <row r="558" spans="9:9" ht="14.25" customHeight="1" x14ac:dyDescent="0.2">
      <c r="I558" s="28"/>
    </row>
    <row r="559" spans="9:9" ht="13.5" customHeight="1" x14ac:dyDescent="0.2"/>
    <row r="560" spans="9:9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" customHeight="1" x14ac:dyDescent="0.2"/>
    <row r="588" ht="15.7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5" customHeight="1" x14ac:dyDescent="0.2"/>
    <row r="605" ht="14.25" customHeight="1" x14ac:dyDescent="0.2"/>
    <row r="606" ht="14.25" customHeight="1" x14ac:dyDescent="0.2"/>
    <row r="608" ht="13.5" customHeight="1" x14ac:dyDescent="0.2"/>
    <row r="611" ht="14.25" customHeight="1" x14ac:dyDescent="0.2"/>
    <row r="612" ht="13.5" customHeight="1" x14ac:dyDescent="0.2"/>
    <row r="757" spans="9:9 16384:16384" x14ac:dyDescent="0.2">
      <c r="XFD757">
        <f>SUM(I757:XFC757)</f>
        <v>0</v>
      </c>
    </row>
    <row r="758" spans="9:9 16384:16384" x14ac:dyDescent="0.2">
      <c r="XFD758">
        <f>SUM(I758:XFC758)</f>
        <v>0</v>
      </c>
    </row>
    <row r="766" spans="9:9 16384:16384" x14ac:dyDescent="0.2">
      <c r="I766"/>
    </row>
    <row r="767" spans="9:9 16384:16384" x14ac:dyDescent="0.2">
      <c r="I767"/>
    </row>
    <row r="768" spans="9:9 16384:16384" x14ac:dyDescent="0.2">
      <c r="I768"/>
    </row>
    <row r="769" spans="9:9 16376:16376" x14ac:dyDescent="0.2">
      <c r="I769"/>
    </row>
    <row r="770" spans="9:9 16376:16376" x14ac:dyDescent="0.2">
      <c r="I770"/>
    </row>
    <row r="771" spans="9:9 16376:16376" x14ac:dyDescent="0.2">
      <c r="I771"/>
    </row>
    <row r="772" spans="9:9 16376:16376" x14ac:dyDescent="0.2">
      <c r="I772"/>
    </row>
    <row r="773" spans="9:9 16376:16376" x14ac:dyDescent="0.2">
      <c r="I773"/>
    </row>
    <row r="774" spans="9:9 16376:16376" x14ac:dyDescent="0.2">
      <c r="I774"/>
      <c r="XEV774">
        <f>SUM(I774:XEU774)</f>
        <v>0</v>
      </c>
    </row>
    <row r="775" spans="9:9 16376:16376" x14ac:dyDescent="0.2">
      <c r="I775"/>
    </row>
    <row r="776" spans="9:9 16376:16376" x14ac:dyDescent="0.2">
      <c r="I776"/>
    </row>
    <row r="777" spans="9:9 16376:16376" x14ac:dyDescent="0.2">
      <c r="I777"/>
    </row>
    <row r="778" spans="9:9 16376:16376" x14ac:dyDescent="0.2">
      <c r="I778"/>
      <c r="XEV778">
        <f>SUM(I778:XEU778)</f>
        <v>0</v>
      </c>
    </row>
    <row r="779" spans="9:9 16376:16376" x14ac:dyDescent="0.2">
      <c r="I779"/>
      <c r="XEV779">
        <f>SUM(I779:XEU779)</f>
        <v>0</v>
      </c>
    </row>
    <row r="780" spans="9:9 16376:16376" x14ac:dyDescent="0.2">
      <c r="I780"/>
    </row>
    <row r="781" spans="9:9 16376:16376" x14ac:dyDescent="0.2">
      <c r="I781"/>
    </row>
    <row r="782" spans="9:9 16376:16376" x14ac:dyDescent="0.2">
      <c r="I782"/>
    </row>
    <row r="789" spans="16384:16384" x14ac:dyDescent="0.2">
      <c r="XFD789">
        <f>SUM(I789:XFC789)</f>
        <v>0</v>
      </c>
    </row>
    <row r="790" spans="16384:16384" x14ac:dyDescent="0.2">
      <c r="XFD790">
        <f>SUM(I790:XFC790)</f>
        <v>0</v>
      </c>
    </row>
    <row r="802" spans="9:9 16376:16384" x14ac:dyDescent="0.2">
      <c r="XFD802">
        <f>SUM(I802:XFC802)</f>
        <v>0</v>
      </c>
    </row>
    <row r="803" spans="9:9 16376:16384" x14ac:dyDescent="0.2">
      <c r="XFD803">
        <f>SUM(I803:XFC803)</f>
        <v>0</v>
      </c>
    </row>
    <row r="806" spans="9:9 16376:16384" x14ac:dyDescent="0.2">
      <c r="I806"/>
    </row>
    <row r="807" spans="9:9 16376:16384" x14ac:dyDescent="0.2">
      <c r="I807"/>
    </row>
    <row r="808" spans="9:9 16376:16384" x14ac:dyDescent="0.2">
      <c r="I808"/>
      <c r="XEV808">
        <f>SUM(I808:XEU808)</f>
        <v>0</v>
      </c>
    </row>
    <row r="809" spans="9:9 16376:16384" x14ac:dyDescent="0.2">
      <c r="I809"/>
    </row>
    <row r="810" spans="9:9 16376:16384" x14ac:dyDescent="0.2">
      <c r="I810"/>
    </row>
    <row r="811" spans="9:9 16376:16384" x14ac:dyDescent="0.2">
      <c r="I811"/>
    </row>
    <row r="812" spans="9:9 16376:16384" x14ac:dyDescent="0.2">
      <c r="I812"/>
    </row>
    <row r="813" spans="9:9 16376:16384" x14ac:dyDescent="0.2">
      <c r="I813"/>
    </row>
    <row r="814" spans="9:9 16376:16384" x14ac:dyDescent="0.2">
      <c r="I814"/>
    </row>
    <row r="815" spans="9:9 16376:16384" x14ac:dyDescent="0.2">
      <c r="I815"/>
    </row>
    <row r="816" spans="9:9 16376:16384" x14ac:dyDescent="0.2">
      <c r="I816"/>
    </row>
    <row r="958" spans="12:12" x14ac:dyDescent="0.2">
      <c r="L958" s="24"/>
    </row>
    <row r="974" ht="15" customHeight="1" x14ac:dyDescent="0.2"/>
    <row r="975" ht="15" customHeight="1" x14ac:dyDescent="0.2"/>
    <row r="976" ht="15" customHeight="1" x14ac:dyDescent="0.2"/>
    <row r="977" spans="9:9" ht="15" customHeight="1" x14ac:dyDescent="0.2"/>
    <row r="978" spans="9:9" ht="15" customHeight="1" x14ac:dyDescent="0.2"/>
    <row r="979" spans="9:9" ht="15" customHeight="1" x14ac:dyDescent="0.2"/>
    <row r="980" spans="9:9" ht="15" customHeight="1" x14ac:dyDescent="0.2"/>
    <row r="981" spans="9:9" ht="15" customHeight="1" x14ac:dyDescent="0.2">
      <c r="I981"/>
    </row>
    <row r="982" spans="9:9" ht="15" customHeight="1" x14ac:dyDescent="0.2">
      <c r="I982"/>
    </row>
    <row r="983" spans="9:9" ht="15" customHeight="1" x14ac:dyDescent="0.2">
      <c r="I983"/>
    </row>
    <row r="984" spans="9:9" ht="15" customHeight="1" x14ac:dyDescent="0.2">
      <c r="I984"/>
    </row>
    <row r="985" spans="9:9" ht="15" customHeight="1" x14ac:dyDescent="0.2">
      <c r="I985"/>
    </row>
    <row r="986" spans="9:9" ht="15" customHeight="1" x14ac:dyDescent="0.2">
      <c r="I986"/>
    </row>
    <row r="987" spans="9:9" ht="15" customHeight="1" x14ac:dyDescent="0.2">
      <c r="I987"/>
    </row>
    <row r="988" spans="9:9" ht="15" customHeight="1" x14ac:dyDescent="0.2">
      <c r="I988"/>
    </row>
    <row r="989" spans="9:9" ht="15" customHeight="1" x14ac:dyDescent="0.2">
      <c r="I989"/>
    </row>
    <row r="990" spans="9:9" ht="15" customHeight="1" x14ac:dyDescent="0.2">
      <c r="I990"/>
    </row>
    <row r="991" spans="9:9" ht="15" customHeight="1" x14ac:dyDescent="0.2">
      <c r="I991"/>
    </row>
    <row r="992" spans="9:9" ht="15" customHeight="1" x14ac:dyDescent="0.2">
      <c r="I992"/>
    </row>
    <row r="993" spans="9:9" ht="15" customHeight="1" x14ac:dyDescent="0.2">
      <c r="I993"/>
    </row>
    <row r="994" spans="9:9" ht="15" customHeight="1" x14ac:dyDescent="0.2">
      <c r="I994"/>
    </row>
    <row r="995" spans="9:9" ht="15" customHeight="1" x14ac:dyDescent="0.2">
      <c r="I995"/>
    </row>
    <row r="996" spans="9:9" ht="15" customHeight="1" x14ac:dyDescent="0.2">
      <c r="I996"/>
    </row>
    <row r="997" spans="9:9" ht="15" customHeight="1" x14ac:dyDescent="0.2">
      <c r="I997"/>
    </row>
    <row r="998" spans="9:9" ht="15" customHeight="1" x14ac:dyDescent="0.2">
      <c r="I998"/>
    </row>
    <row r="999" spans="9:9" ht="15" customHeight="1" x14ac:dyDescent="0.2"/>
    <row r="1000" spans="9:9" ht="15" customHeight="1" x14ac:dyDescent="0.2"/>
    <row r="1001" spans="9:9" ht="15" customHeight="1" x14ac:dyDescent="0.2"/>
    <row r="1002" spans="9:9" ht="15" customHeight="1" x14ac:dyDescent="0.2"/>
    <row r="1003" spans="9:9" ht="15" customHeight="1" x14ac:dyDescent="0.2">
      <c r="I1003"/>
    </row>
    <row r="1004" spans="9:9" ht="15" customHeight="1" x14ac:dyDescent="0.2">
      <c r="I1004"/>
    </row>
    <row r="1005" spans="9:9" ht="15" customHeight="1" x14ac:dyDescent="0.2">
      <c r="I1005"/>
    </row>
    <row r="1006" spans="9:9" ht="15" customHeight="1" x14ac:dyDescent="0.2">
      <c r="I1006"/>
    </row>
    <row r="1007" spans="9:9" ht="15" customHeight="1" x14ac:dyDescent="0.2">
      <c r="I1007"/>
    </row>
    <row r="1008" spans="9:9" ht="15" customHeight="1" x14ac:dyDescent="0.2">
      <c r="I1008"/>
    </row>
    <row r="1009" spans="9:9" ht="15" customHeight="1" x14ac:dyDescent="0.2">
      <c r="I1009"/>
    </row>
    <row r="1010" spans="9:9" ht="15" customHeight="1" x14ac:dyDescent="0.2">
      <c r="I1010"/>
    </row>
    <row r="1011" spans="9:9" ht="15" customHeight="1" x14ac:dyDescent="0.2">
      <c r="I1011"/>
    </row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9:9" ht="15" customHeight="1" x14ac:dyDescent="0.2">
      <c r="I1073"/>
    </row>
    <row r="1074" spans="9:9" ht="15" customHeight="1" x14ac:dyDescent="0.2">
      <c r="I1074"/>
    </row>
    <row r="1075" spans="9:9" ht="15" customHeight="1" x14ac:dyDescent="0.2">
      <c r="I1075"/>
    </row>
    <row r="1076" spans="9:9" ht="15" customHeight="1" x14ac:dyDescent="0.2">
      <c r="I1076"/>
    </row>
    <row r="1077" spans="9:9" ht="15" customHeight="1" x14ac:dyDescent="0.2">
      <c r="I1077"/>
    </row>
    <row r="1078" spans="9:9" ht="15" customHeight="1" x14ac:dyDescent="0.2">
      <c r="I1078"/>
    </row>
    <row r="1079" spans="9:9" ht="15" customHeight="1" x14ac:dyDescent="0.2">
      <c r="I1079"/>
    </row>
    <row r="1080" spans="9:9" ht="15" customHeight="1" x14ac:dyDescent="0.2">
      <c r="I1080"/>
    </row>
    <row r="1081" spans="9:9" ht="15" customHeight="1" x14ac:dyDescent="0.2">
      <c r="I1081"/>
    </row>
    <row r="1082" spans="9:9" ht="15" customHeight="1" x14ac:dyDescent="0.2">
      <c r="I1082"/>
    </row>
    <row r="1083" spans="9:9" ht="15" customHeight="1" x14ac:dyDescent="0.2">
      <c r="I1083"/>
    </row>
    <row r="1084" spans="9:9" ht="15" customHeight="1" x14ac:dyDescent="0.2">
      <c r="I1084"/>
    </row>
    <row r="1085" spans="9:9" ht="15" customHeight="1" x14ac:dyDescent="0.2"/>
    <row r="1086" spans="9:9" ht="15" customHeight="1" x14ac:dyDescent="0.2"/>
    <row r="1087" spans="9:9" ht="15" customHeight="1" x14ac:dyDescent="0.2"/>
    <row r="1088" spans="9:9" ht="15" customHeight="1" x14ac:dyDescent="0.2"/>
    <row r="1089" spans="9:9" ht="15" customHeight="1" x14ac:dyDescent="0.2"/>
    <row r="1090" spans="9:9" ht="15" customHeight="1" x14ac:dyDescent="0.2"/>
    <row r="1091" spans="9:9" ht="15" customHeight="1" x14ac:dyDescent="0.2"/>
    <row r="1092" spans="9:9" ht="15" customHeight="1" x14ac:dyDescent="0.2"/>
    <row r="1093" spans="9:9" ht="15.75" customHeight="1" x14ac:dyDescent="0.2"/>
    <row r="1094" spans="9:9" ht="16.5" customHeight="1" x14ac:dyDescent="0.2"/>
    <row r="1095" spans="9:9" ht="15.75" customHeight="1" x14ac:dyDescent="0.2"/>
    <row r="1096" spans="9:9" ht="17.25" customHeight="1" x14ac:dyDescent="0.2"/>
    <row r="1098" spans="9:9" x14ac:dyDescent="0.2">
      <c r="I1098"/>
    </row>
    <row r="1099" spans="9:9" x14ac:dyDescent="0.2">
      <c r="I1099"/>
    </row>
    <row r="1100" spans="9:9" x14ac:dyDescent="0.2">
      <c r="I1100"/>
    </row>
    <row r="1101" spans="9:9" x14ac:dyDescent="0.2">
      <c r="I1101"/>
    </row>
    <row r="1102" spans="9:9" x14ac:dyDescent="0.2">
      <c r="I1102"/>
    </row>
    <row r="1103" spans="9:9" x14ac:dyDescent="0.2">
      <c r="I1103"/>
    </row>
    <row r="1104" spans="9:9" x14ac:dyDescent="0.2">
      <c r="I1104"/>
    </row>
    <row r="1105" spans="9:9" x14ac:dyDescent="0.2">
      <c r="I1105"/>
    </row>
    <row r="1106" spans="9:9" x14ac:dyDescent="0.2">
      <c r="I1106"/>
    </row>
    <row r="1107" spans="9:9" x14ac:dyDescent="0.2">
      <c r="I1107"/>
    </row>
    <row r="1108" spans="9:9" x14ac:dyDescent="0.2">
      <c r="I1108"/>
    </row>
    <row r="1109" spans="9:9" x14ac:dyDescent="0.2">
      <c r="I1109"/>
    </row>
    <row r="1110" spans="9:9" x14ac:dyDescent="0.2">
      <c r="I1110"/>
    </row>
    <row r="1111" spans="9:9" x14ac:dyDescent="0.2">
      <c r="I1111"/>
    </row>
    <row r="1112" spans="9:9" x14ac:dyDescent="0.2">
      <c r="I1112"/>
    </row>
    <row r="1113" spans="9:9" x14ac:dyDescent="0.2">
      <c r="I1113"/>
    </row>
    <row r="1114" spans="9:9" x14ac:dyDescent="0.2">
      <c r="I1114"/>
    </row>
  </sheetData>
  <sortState ref="A39:F97">
    <sortCondition ref="A39"/>
  </sortState>
  <mergeCells count="2">
    <mergeCell ref="A8:B8"/>
    <mergeCell ref="A26:B26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2021-12-01T15:54:24Z</cp:lastPrinted>
  <dcterms:created xsi:type="dcterms:W3CDTF">2003-02-04T19:04:15Z</dcterms:created>
  <dcterms:modified xsi:type="dcterms:W3CDTF">2021-12-01T15:54:26Z</dcterms:modified>
</cp:coreProperties>
</file>