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2 Building Reports - Monthly\"/>
    </mc:Choice>
  </mc:AlternateContent>
  <xr:revisionPtr revIDLastSave="0" documentId="13_ncr:1_{C07C70E7-47FE-4EFA-A86E-E8C522EB2E4B}" xr6:coauthVersionLast="36" xr6:coauthVersionMax="36" xr10:uidLastSave="{00000000-0000-0000-0000-000000000000}"/>
  <bookViews>
    <workbookView xWindow="2025" yWindow="1290" windowWidth="15045" windowHeight="10125" xr2:uid="{00000000-000D-0000-FFFF-FFFF00000000}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externalReferences>
    <externalReference r:id="rId6"/>
  </externalReferences>
  <definedNames>
    <definedName name="_xlnm._FilterDatabase" localSheetId="4" hidden="1">Misc!$A$16:$G$19</definedName>
    <definedName name="_xlnm.Print_Area" localSheetId="3">Commercial!$A$1:$I$17</definedName>
  </definedNames>
  <calcPr calcId="191029"/>
</workbook>
</file>

<file path=xl/calcChain.xml><?xml version="1.0" encoding="utf-8"?>
<calcChain xmlns="http://schemas.openxmlformats.org/spreadsheetml/2006/main">
  <c r="D21" i="6" l="1"/>
  <c r="D22" i="6"/>
  <c r="D23" i="6"/>
  <c r="D27" i="6"/>
  <c r="D31" i="6"/>
  <c r="I31" i="6" l="1"/>
  <c r="G31" i="6"/>
  <c r="I30" i="6"/>
  <c r="G30" i="6"/>
  <c r="I29" i="6"/>
  <c r="G29" i="6"/>
  <c r="I28" i="6"/>
  <c r="G28" i="6"/>
  <c r="I27" i="6"/>
  <c r="G27" i="6"/>
  <c r="I26" i="6"/>
  <c r="G26" i="6"/>
  <c r="I25" i="6"/>
  <c r="G25" i="6"/>
  <c r="I24" i="6"/>
  <c r="H24" i="6"/>
  <c r="G24" i="6"/>
  <c r="I23" i="6"/>
  <c r="H23" i="6"/>
  <c r="G23" i="6"/>
  <c r="I22" i="6"/>
  <c r="H22" i="6"/>
  <c r="G22" i="6"/>
  <c r="I21" i="6"/>
  <c r="G21" i="6"/>
  <c r="G32" i="6" s="1"/>
  <c r="I20" i="6"/>
  <c r="G20" i="6"/>
  <c r="C24" i="6" l="1"/>
  <c r="C23" i="6"/>
  <c r="H32" i="6" l="1"/>
  <c r="J10" i="3" l="1"/>
  <c r="D10" i="6" s="1"/>
  <c r="D26" i="6" s="1"/>
  <c r="I10" i="3"/>
  <c r="H10" i="3"/>
  <c r="B10" i="6" s="1"/>
  <c r="B26" i="6" s="1"/>
  <c r="I29" i="1" l="1"/>
  <c r="J29" i="1"/>
  <c r="K29" i="1"/>
  <c r="L29" i="1"/>
  <c r="D4" i="6" s="1"/>
  <c r="D20" i="6" s="1"/>
  <c r="I34" i="1"/>
  <c r="B5" i="6" s="1"/>
  <c r="B21" i="6" s="1"/>
  <c r="J34" i="1"/>
  <c r="K34" i="1"/>
  <c r="L34" i="1"/>
  <c r="I40" i="1"/>
  <c r="B6" i="6" s="1"/>
  <c r="B22" i="6" s="1"/>
  <c r="J40" i="1"/>
  <c r="K40" i="1"/>
  <c r="L40" i="1"/>
  <c r="I45" i="1"/>
  <c r="B7" i="6" s="1"/>
  <c r="B23" i="6" s="1"/>
  <c r="J45" i="1"/>
  <c r="K45" i="1"/>
  <c r="L45" i="1"/>
  <c r="B4" i="6" l="1"/>
  <c r="B20" i="6" s="1"/>
  <c r="I35" i="1"/>
  <c r="K35" i="1"/>
  <c r="J35" i="1"/>
  <c r="L35" i="1"/>
  <c r="F17" i="2" l="1"/>
  <c r="B13" i="6" s="1"/>
  <c r="B29" i="6" s="1"/>
  <c r="G17" i="2"/>
  <c r="H17" i="2"/>
  <c r="I17" i="2"/>
  <c r="D13" i="6" s="1"/>
  <c r="D29" i="6" s="1"/>
  <c r="XFD11" i="5" l="1"/>
  <c r="L101" i="1" l="1"/>
  <c r="D9" i="6" s="1"/>
  <c r="D25" i="6" s="1"/>
  <c r="K101" i="1"/>
  <c r="J101" i="1"/>
  <c r="I101" i="1"/>
  <c r="B9" i="6" s="1"/>
  <c r="B25" i="6" s="1"/>
  <c r="I32" i="6" l="1"/>
  <c r="F28" i="5" l="1"/>
  <c r="B11" i="6" s="1"/>
  <c r="B27" i="6" s="1"/>
  <c r="H16" i="6" l="1"/>
  <c r="C16" i="6" l="1"/>
  <c r="C32" i="6" s="1"/>
  <c r="F8" i="5" l="1"/>
  <c r="B14" i="6" s="1"/>
  <c r="B30" i="6" s="1"/>
  <c r="H8" i="5" l="1"/>
  <c r="D14" i="6" s="1"/>
  <c r="D30" i="6" s="1"/>
  <c r="L51" i="1" l="1"/>
  <c r="D8" i="6" s="1"/>
  <c r="D24" i="6" s="1"/>
  <c r="K51" i="1"/>
  <c r="J51" i="1"/>
  <c r="I51" i="1"/>
  <c r="B8" i="6" s="1"/>
  <c r="B24" i="6" s="1"/>
  <c r="G16" i="6" l="1"/>
  <c r="F16" i="5" l="1"/>
  <c r="B15" i="6" s="1"/>
  <c r="B31" i="6" s="1"/>
  <c r="F9" i="2" l="1"/>
  <c r="B12" i="6" s="1"/>
  <c r="B28" i="6" s="1"/>
  <c r="B32" i="6" s="1"/>
  <c r="G9" i="2"/>
  <c r="H9" i="2"/>
  <c r="I9" i="2"/>
  <c r="D12" i="6" s="1"/>
  <c r="D28" i="6" s="1"/>
  <c r="D16" i="6" l="1"/>
  <c r="I16" i="6"/>
  <c r="F108" i="5" l="1"/>
  <c r="XEV786" i="5" l="1"/>
  <c r="XFD770" i="5"/>
  <c r="XFD815" i="5"/>
  <c r="XFD801" i="5"/>
  <c r="XFD802" i="5" l="1"/>
  <c r="XFD769" i="5"/>
  <c r="XEV790" i="5"/>
  <c r="XEV791" i="5"/>
  <c r="XFD814" i="5"/>
  <c r="XEV820" i="5"/>
  <c r="D32" i="6" l="1"/>
  <c r="B16" i="6" l="1"/>
</calcChain>
</file>

<file path=xl/sharedStrings.xml><?xml version="1.0" encoding="utf-8"?>
<sst xmlns="http://schemas.openxmlformats.org/spreadsheetml/2006/main" count="918" uniqueCount="587">
  <si>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</si>
  <si>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</si>
  <si>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</si>
  <si>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</si>
  <si>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</si>
  <si>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</si>
  <si>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</si>
  <si>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</si>
  <si>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</si>
  <si>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</si>
  <si>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</si>
  <si>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</si>
  <si>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</si>
  <si>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</si>
  <si>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</si>
  <si>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</si>
  <si>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</si>
  <si>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</si>
  <si>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</si>
  <si>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</si>
  <si>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</si>
  <si>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</si>
  <si>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</si>
  <si>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</si>
  <si>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</si>
  <si>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</si>
  <si>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</si>
  <si>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</si>
  <si>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</si>
  <si>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</si>
  <si>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</si>
  <si>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</si>
  <si>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</si>
  <si>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</si>
  <si>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</si>
  <si>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</si>
  <si>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</si>
  <si>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</si>
  <si>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</si>
  <si>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</si>
  <si>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</si>
  <si>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</si>
  <si>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</si>
  <si>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</si>
  <si>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</si>
  <si>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</si>
  <si>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</si>
  <si>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</si>
  <si>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</si>
  <si>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</si>
  <si>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</si>
  <si>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</si>
  <si>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</si>
  <si>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.</t>
  </si>
  <si>
    <t>NOVEMBER 2022</t>
  </si>
  <si>
    <t>JANUARY - NOVEMBER 2022</t>
  </si>
  <si>
    <t>JANUARY - NOVEMBER 2021</t>
  </si>
  <si>
    <t>NOVEMBER 2021</t>
  </si>
  <si>
    <t>22-3566</t>
  </si>
  <si>
    <t>2828 W SH 21 #63</t>
  </si>
  <si>
    <t>Clayton Homes</t>
  </si>
  <si>
    <t>22-3569</t>
  </si>
  <si>
    <t>920 Clear Leaf Dr #387</t>
  </si>
  <si>
    <t>22-3568</t>
  </si>
  <si>
    <t>920 Clear Leaf Dr #330</t>
  </si>
  <si>
    <t>22-3803</t>
  </si>
  <si>
    <t>2300 Avon St</t>
  </si>
  <si>
    <t>Windover</t>
  </si>
  <si>
    <t>Brazos Valley Roofing</t>
  </si>
  <si>
    <t>22-3672</t>
  </si>
  <si>
    <t>3905 Laura Ln</t>
  </si>
  <si>
    <t>Woodville Acres</t>
  </si>
  <si>
    <t>Ernest Mendez</t>
  </si>
  <si>
    <t>22-3761</t>
  </si>
  <si>
    <t>814 Vine St</t>
  </si>
  <si>
    <t>South Garden Acres</t>
  </si>
  <si>
    <t>ADT Solar LLC</t>
  </si>
  <si>
    <t>22-2154</t>
  </si>
  <si>
    <t>3459 Mahogany Dr</t>
  </si>
  <si>
    <t>Traditions</t>
  </si>
  <si>
    <t>Velasco Irrigation &amp; Landscape</t>
  </si>
  <si>
    <t>22-0073</t>
  </si>
  <si>
    <t>2028 Rock Ridge Ave</t>
  </si>
  <si>
    <t>Tex-Rain Outdoor Solutions</t>
  </si>
  <si>
    <t>22-0142</t>
  </si>
  <si>
    <t>2043 Chief St</t>
  </si>
  <si>
    <t>22-0887</t>
  </si>
  <si>
    <t>1007 N Parker Ave</t>
  </si>
  <si>
    <t>Bryan Original Townsite</t>
  </si>
  <si>
    <t>City of Bryan</t>
  </si>
  <si>
    <t>22-1664</t>
  </si>
  <si>
    <t>1519 Henry St</t>
  </si>
  <si>
    <t>Rohde</t>
  </si>
  <si>
    <t>22-2204</t>
  </si>
  <si>
    <t>4612 Northwood Dr</t>
  </si>
  <si>
    <t>Momentum Solar</t>
  </si>
  <si>
    <t>22-1699</t>
  </si>
  <si>
    <t>2411 Lightfoot Ln</t>
  </si>
  <si>
    <t>Texsun Design &amp; Irrigation</t>
  </si>
  <si>
    <t>22-3787</t>
  </si>
  <si>
    <t>1916 Chief St</t>
  </si>
  <si>
    <t>Pleasant Hill</t>
  </si>
  <si>
    <t>Stylecraft Builders</t>
  </si>
  <si>
    <t>22-3786</t>
  </si>
  <si>
    <t>2203 John Ross Ct</t>
  </si>
  <si>
    <t>Edgewater</t>
  </si>
  <si>
    <t>22-3785</t>
  </si>
  <si>
    <t>2205 John Ross Ct</t>
  </si>
  <si>
    <t>22-3784</t>
  </si>
  <si>
    <t>2207 John Ross Ct</t>
  </si>
  <si>
    <t>22-3783</t>
  </si>
  <si>
    <t>2209 John Ross Ct</t>
  </si>
  <si>
    <t>22-3782</t>
  </si>
  <si>
    <t>2211 John Ross Ct</t>
  </si>
  <si>
    <t>22-3718</t>
  </si>
  <si>
    <t>3520 Chantilly Path</t>
  </si>
  <si>
    <t>Greenbrier</t>
  </si>
  <si>
    <t>2A</t>
  </si>
  <si>
    <t>Reece Homes</t>
  </si>
  <si>
    <t>22-3796</t>
  </si>
  <si>
    <t>611 E 29th St</t>
  </si>
  <si>
    <t>Phillips</t>
  </si>
  <si>
    <t>Tamara &amp; Alex Garza</t>
  </si>
  <si>
    <t>22-3538</t>
  </si>
  <si>
    <t>3233 Founders Dr</t>
  </si>
  <si>
    <t>Crowley Construction</t>
  </si>
  <si>
    <t>22-3828</t>
  </si>
  <si>
    <t>1108 Cottage Grove Cr</t>
  </si>
  <si>
    <t>Cottage Grove</t>
  </si>
  <si>
    <t>Trismart Solar LLC</t>
  </si>
  <si>
    <t>22-1181</t>
  </si>
  <si>
    <t>2506 Lighfoot Ln</t>
  </si>
  <si>
    <t>22-1747</t>
  </si>
  <si>
    <t>2916 Spector Dr</t>
  </si>
  <si>
    <t>Castillo Lawn Irrigation</t>
  </si>
  <si>
    <t>22-2731</t>
  </si>
  <si>
    <t>1210 S Coulter Dr</t>
  </si>
  <si>
    <t>Winter</t>
  </si>
  <si>
    <t>Preferred Construction</t>
  </si>
  <si>
    <t>Repair</t>
  </si>
  <si>
    <t>Billy Sharp</t>
  </si>
  <si>
    <t>22-1302</t>
  </si>
  <si>
    <t>2901 Captain Ct</t>
  </si>
  <si>
    <t>Brazos Valley Greenscapes</t>
  </si>
  <si>
    <t>22-1482</t>
  </si>
  <si>
    <t>3532 Fairhope Way</t>
  </si>
  <si>
    <t>22-3845</t>
  </si>
  <si>
    <t>1104 W 26th St</t>
  </si>
  <si>
    <t>Roberto Monsivals</t>
  </si>
  <si>
    <t>22-3776</t>
  </si>
  <si>
    <t>507 Palasota Dr #109</t>
  </si>
  <si>
    <t>Village on the Creek</t>
  </si>
  <si>
    <t>Rebuilding Together</t>
  </si>
  <si>
    <t>22-3823</t>
  </si>
  <si>
    <t>100 S Main St</t>
  </si>
  <si>
    <t>Image Solutions</t>
  </si>
  <si>
    <t>Wall illuminated</t>
  </si>
  <si>
    <t>22-3839</t>
  </si>
  <si>
    <t>2513 N Earl Rudder Fwy B1</t>
  </si>
  <si>
    <t>HPAM Sign Pro LLC</t>
  </si>
  <si>
    <t>22-0126</t>
  </si>
  <si>
    <t>5019 Grayson Way</t>
  </si>
  <si>
    <t>Prince Irrigation</t>
  </si>
  <si>
    <t>22-2794</t>
  </si>
  <si>
    <t>104 Sulphur Springs Rd</t>
  </si>
  <si>
    <t>Midway Place</t>
  </si>
  <si>
    <t>22-0888</t>
  </si>
  <si>
    <t>1305 Batts St</t>
  </si>
  <si>
    <t>Batts</t>
  </si>
  <si>
    <t>22-3304</t>
  </si>
  <si>
    <t>3375 University Dr E #311</t>
  </si>
  <si>
    <t>Park Hudson</t>
  </si>
  <si>
    <t>SSC Serrano Services</t>
  </si>
  <si>
    <t>Finish-out</t>
  </si>
  <si>
    <t>Capital Title Co of Texas</t>
  </si>
  <si>
    <t>22-3853</t>
  </si>
  <si>
    <t>4202 Cheyenne Cr</t>
  </si>
  <si>
    <t>Wheeler Ridge</t>
  </si>
  <si>
    <t>Renewal by Anderson</t>
  </si>
  <si>
    <t>22-3854</t>
  </si>
  <si>
    <t>3122 Camelot Dr #14</t>
  </si>
  <si>
    <t>Homes Center</t>
  </si>
  <si>
    <t>22-3855</t>
  </si>
  <si>
    <t>3800 Holly Dr</t>
  </si>
  <si>
    <t>The Oaks</t>
  </si>
  <si>
    <t>22-3827</t>
  </si>
  <si>
    <t>4404 Old Hearne Rd</t>
  </si>
  <si>
    <t>North Haven</t>
  </si>
  <si>
    <t>Lumio HX Inc</t>
  </si>
  <si>
    <t>22-3685</t>
  </si>
  <si>
    <t>4001 E 29th St #80</t>
  </si>
  <si>
    <t>Create Construction LLC</t>
  </si>
  <si>
    <t>22-3822</t>
  </si>
  <si>
    <t>3014 Teller Dr</t>
  </si>
  <si>
    <t>Avonley Homes</t>
  </si>
  <si>
    <t>Austin Colony</t>
  </si>
  <si>
    <t>22-3874</t>
  </si>
  <si>
    <t>2513 n Earl Rudder Fwy B1</t>
  </si>
  <si>
    <t>Greener Landscapes</t>
  </si>
  <si>
    <t>22-3617</t>
  </si>
  <si>
    <t>4217 Peregrine Way</t>
  </si>
  <si>
    <t>Marcus Koslan</t>
  </si>
  <si>
    <t>22-3870</t>
  </si>
  <si>
    <t>3212 Laurel Trace Ct</t>
  </si>
  <si>
    <t>Massey Electric</t>
  </si>
  <si>
    <t>21-2854</t>
  </si>
  <si>
    <t>1424 Promise Ct</t>
  </si>
  <si>
    <t>22-3865</t>
  </si>
  <si>
    <t>3032 Hickory Ridge Cr</t>
  </si>
  <si>
    <t>Cody's Lawn Service</t>
  </si>
  <si>
    <t>22-3862</t>
  </si>
  <si>
    <t>3501 Pointe Du Hoc Dr #PS</t>
  </si>
  <si>
    <t>Bluebonnet Services Inc</t>
  </si>
  <si>
    <t>22-0136</t>
  </si>
  <si>
    <t>2059 Chief St</t>
  </si>
  <si>
    <t>Mogonye Land Tech</t>
  </si>
  <si>
    <t>22-3819</t>
  </si>
  <si>
    <t>3213 Old Spring Way</t>
  </si>
  <si>
    <t>Todd Chenoweth</t>
  </si>
  <si>
    <t>22-1492</t>
  </si>
  <si>
    <t>2820 Persimmon Ridge Ct</t>
  </si>
  <si>
    <t>22-3472</t>
  </si>
  <si>
    <t>3412 Oak Hill Dr</t>
  </si>
  <si>
    <t>Titan Solar Power</t>
  </si>
  <si>
    <t>21-5224</t>
  </si>
  <si>
    <t>4648 S Stonecrest Ct</t>
  </si>
  <si>
    <t>22-3836</t>
  </si>
  <si>
    <t>2200 John Ross Ct</t>
  </si>
  <si>
    <t>22-3835</t>
  </si>
  <si>
    <t>2201 John Ross Ct</t>
  </si>
  <si>
    <t>22-3834</t>
  </si>
  <si>
    <t>2202 John Ross Ct</t>
  </si>
  <si>
    <t>22-3833</t>
  </si>
  <si>
    <t>2204 John Ross Ct</t>
  </si>
  <si>
    <t>22-3832</t>
  </si>
  <si>
    <t>2206 John Ross Ct</t>
  </si>
  <si>
    <t>22-3830</t>
  </si>
  <si>
    <t>2208 John Ross Ct</t>
  </si>
  <si>
    <t>22-3667</t>
  </si>
  <si>
    <t>2912 Goldberg Dr</t>
  </si>
  <si>
    <t>Raymundo Hernandez</t>
  </si>
  <si>
    <t>22-0039</t>
  </si>
  <si>
    <t>2068 Chief St</t>
  </si>
  <si>
    <t>21-3928</t>
  </si>
  <si>
    <t>3325 Emory Oak Dr</t>
  </si>
  <si>
    <t>Dewitt Construction Services</t>
  </si>
  <si>
    <t>22-3683</t>
  </si>
  <si>
    <t>1007 Dale St</t>
  </si>
  <si>
    <t>Candy Hill</t>
  </si>
  <si>
    <t>Zacarias Homes</t>
  </si>
  <si>
    <t>22-3800</t>
  </si>
  <si>
    <t>219 Monterrey St</t>
  </si>
  <si>
    <t>Dansby Heights</t>
  </si>
  <si>
    <t>4L Contracting LLC</t>
  </si>
  <si>
    <t>22-3871</t>
  </si>
  <si>
    <t>4600 Leonard Rd</t>
  </si>
  <si>
    <t>T J Wooton</t>
  </si>
  <si>
    <t>Monarch Pools Inc</t>
  </si>
  <si>
    <t>22-3852</t>
  </si>
  <si>
    <t>2067 Stone Hollow Cr</t>
  </si>
  <si>
    <t>Stonehaven</t>
  </si>
  <si>
    <t>22-3774</t>
  </si>
  <si>
    <t>2206 Old Hearne Rd</t>
  </si>
  <si>
    <t>Freedom Solar Power</t>
  </si>
  <si>
    <t>22-3861</t>
  </si>
  <si>
    <t>4719 Copperfield Dr</t>
  </si>
  <si>
    <t>Miramont</t>
  </si>
  <si>
    <t>KD Homebuilders</t>
  </si>
  <si>
    <t>22-3884</t>
  </si>
  <si>
    <t>2007 Rock Ridge Ave</t>
  </si>
  <si>
    <t>H Jones</t>
  </si>
  <si>
    <t>22-3848</t>
  </si>
  <si>
    <t>100 College View Dr</t>
  </si>
  <si>
    <t>North Oakwood</t>
  </si>
  <si>
    <t>Stearns Design Build</t>
  </si>
  <si>
    <t>22-3880</t>
  </si>
  <si>
    <t>4813 Miravista Ct</t>
  </si>
  <si>
    <t>Jefferson Christian Custom</t>
  </si>
  <si>
    <t>22-3856</t>
  </si>
  <si>
    <t>2905 Tennessee Ave</t>
  </si>
  <si>
    <t>Lynndale Acres</t>
  </si>
  <si>
    <t>Nicolas Ponce</t>
  </si>
  <si>
    <t>22-0074</t>
  </si>
  <si>
    <t>2026 Rock Ridge Ave</t>
  </si>
  <si>
    <t>22-3869</t>
  </si>
  <si>
    <t>2307 E Briargate Dr</t>
  </si>
  <si>
    <t>Texas Landscape Creations</t>
  </si>
  <si>
    <t>22-3310</t>
  </si>
  <si>
    <t>3541 Chantilly Path</t>
  </si>
  <si>
    <t>22-2680</t>
  </si>
  <si>
    <t>3500 Castine Ct</t>
  </si>
  <si>
    <t>22-2447</t>
  </si>
  <si>
    <t>1312 Kingsgate Dr</t>
  </si>
  <si>
    <t>22-2715</t>
  </si>
  <si>
    <t>1314 Kingsgate Dr</t>
  </si>
  <si>
    <t>21-5152</t>
  </si>
  <si>
    <t>3405 Mahogany Dr</t>
  </si>
  <si>
    <t>22-1768</t>
  </si>
  <si>
    <t>1976 Chief St</t>
  </si>
  <si>
    <t>22-1770</t>
  </si>
  <si>
    <t>1978 Chief St</t>
  </si>
  <si>
    <t>22-0855</t>
  </si>
  <si>
    <t>2030 Rock Ridge Ave</t>
  </si>
  <si>
    <t>22-0853</t>
  </si>
  <si>
    <t>2032 Rock Ridge Ave</t>
  </si>
  <si>
    <t>22-3902</t>
  </si>
  <si>
    <t>3215 Elm Creek Ct</t>
  </si>
  <si>
    <t>22-1147</t>
  </si>
  <si>
    <t>2036 Rock Ridge Ave</t>
  </si>
  <si>
    <t>22-1058</t>
  </si>
  <si>
    <t>2034 Rock Ridge Ave</t>
  </si>
  <si>
    <t>22-2566</t>
  </si>
  <si>
    <t>2412 Lightfoot Ln</t>
  </si>
  <si>
    <t>22-2565</t>
  </si>
  <si>
    <t>2406 Lightfoot Ln</t>
  </si>
  <si>
    <t>22-0044</t>
  </si>
  <si>
    <t>2036 Chief St</t>
  </si>
  <si>
    <t>22-0211</t>
  </si>
  <si>
    <t>2060 Chief St</t>
  </si>
  <si>
    <t>22-0137</t>
  </si>
  <si>
    <t>2061 Chief St</t>
  </si>
  <si>
    <t>22-0212</t>
  </si>
  <si>
    <t>2062 Chief St</t>
  </si>
  <si>
    <t>22-0778</t>
  </si>
  <si>
    <t>3552 Fairhope Way</t>
  </si>
  <si>
    <t>22-3905</t>
  </si>
  <si>
    <t>3700 S Texas Ave #300</t>
  </si>
  <si>
    <t>J E Scott</t>
  </si>
  <si>
    <t>Wakefield Sign Co</t>
  </si>
  <si>
    <t>22-3728</t>
  </si>
  <si>
    <t>118 N Bryan Ave</t>
  </si>
  <si>
    <t>Brinkman Quality Roofing</t>
  </si>
  <si>
    <t>Roof</t>
  </si>
  <si>
    <t>Buchaanan AL Buck Auctioneer</t>
  </si>
  <si>
    <t>22-1465</t>
  </si>
  <si>
    <t>1828 Sandy Point Rd</t>
  </si>
  <si>
    <t>Stephen F Austin</t>
  </si>
  <si>
    <t>Dominium Construction</t>
  </si>
  <si>
    <t>Pool Pergola</t>
  </si>
  <si>
    <t>Jack Jensen</t>
  </si>
  <si>
    <t>22-1437</t>
  </si>
  <si>
    <t>Community Building</t>
  </si>
  <si>
    <t>22-1447</t>
  </si>
  <si>
    <t>Mail Pavillion</t>
  </si>
  <si>
    <t>22-1446</t>
  </si>
  <si>
    <t>Bus Shelter</t>
  </si>
  <si>
    <t>22-3605</t>
  </si>
  <si>
    <t>3008 Cashion Way</t>
  </si>
  <si>
    <t>1R</t>
  </si>
  <si>
    <t>Bluestone Partners LLC</t>
  </si>
  <si>
    <t>22-3606</t>
  </si>
  <si>
    <t>3010 Cashion Way</t>
  </si>
  <si>
    <t>22-3670</t>
  </si>
  <si>
    <t>3006 Cashion Way</t>
  </si>
  <si>
    <t>22-3915</t>
  </si>
  <si>
    <t>1121 E Villa Maria Rd</t>
  </si>
  <si>
    <t>Lifepoint Church</t>
  </si>
  <si>
    <t>Banner</t>
  </si>
  <si>
    <t>22-3875</t>
  </si>
  <si>
    <t>2019 Stone Ledge St</t>
  </si>
  <si>
    <t>Brazos Home Center LLC</t>
  </si>
  <si>
    <t>22-1721</t>
  </si>
  <si>
    <t>3505 Chantilly Path</t>
  </si>
  <si>
    <t>22-1483</t>
  </si>
  <si>
    <t>3501 Surry Gln</t>
  </si>
  <si>
    <t>22-1803</t>
  </si>
  <si>
    <t>3160 Tarleton Ct</t>
  </si>
  <si>
    <t>22-1797</t>
  </si>
  <si>
    <t>3156 Tarleton Ct</t>
  </si>
  <si>
    <t>22-2148</t>
  </si>
  <si>
    <t>4645 River Valley Dr</t>
  </si>
  <si>
    <t>Aggieland Turf Pros LLC</t>
  </si>
  <si>
    <t>22-3805</t>
  </si>
  <si>
    <t>1301 Hoppess St</t>
  </si>
  <si>
    <t>Hoppess</t>
  </si>
  <si>
    <t>Lgcy Installation Services</t>
  </si>
  <si>
    <t>22-3907</t>
  </si>
  <si>
    <t>706 Dumas Dr</t>
  </si>
  <si>
    <t>East Park</t>
  </si>
  <si>
    <t xml:space="preserve">Texas Solar Integrated </t>
  </si>
  <si>
    <t>22-3943</t>
  </si>
  <si>
    <t>708 Taliaferro St</t>
  </si>
  <si>
    <t>Orlando Marquez</t>
  </si>
  <si>
    <t>22-3931</t>
  </si>
  <si>
    <t>1602 Finfeather Rd #511</t>
  </si>
  <si>
    <t>Mala FLP</t>
  </si>
  <si>
    <t>22-3934</t>
  </si>
  <si>
    <t>3121 Wildflower Dr #400</t>
  </si>
  <si>
    <t>Bryan Towne Center</t>
  </si>
  <si>
    <t>Justin Hancock</t>
  </si>
  <si>
    <t>22-0900</t>
  </si>
  <si>
    <t>1949 Chief St</t>
  </si>
  <si>
    <t>22-0445</t>
  </si>
  <si>
    <t>979 Harper Ln</t>
  </si>
  <si>
    <t>22-0437</t>
  </si>
  <si>
    <t>981 Harper Ln</t>
  </si>
  <si>
    <t>22-1026</t>
  </si>
  <si>
    <t>5019 Greenstone Way</t>
  </si>
  <si>
    <t>22-3763</t>
  </si>
  <si>
    <t>6150 Mumford Rd</t>
  </si>
  <si>
    <t>Moses Baine</t>
  </si>
  <si>
    <t>Amence Development</t>
  </si>
  <si>
    <t>Modular Building</t>
  </si>
  <si>
    <t>ARA We Opco LLC</t>
  </si>
  <si>
    <t>22-2519</t>
  </si>
  <si>
    <t>1500 Independence Ave</t>
  </si>
  <si>
    <t>Brazos County Indl Park</t>
  </si>
  <si>
    <t>Burrow Global</t>
  </si>
  <si>
    <t>Addition Bldg D</t>
  </si>
  <si>
    <t>Saint Gobain Corp</t>
  </si>
  <si>
    <t>22-2151</t>
  </si>
  <si>
    <t>2905 Captain Ct</t>
  </si>
  <si>
    <t>22-3929</t>
  </si>
  <si>
    <t>2000 Stone Ledge St</t>
  </si>
  <si>
    <t>Palm Harbor</t>
  </si>
  <si>
    <t>22-3918</t>
  </si>
  <si>
    <t>2008 Stone Hollow Cr</t>
  </si>
  <si>
    <t>22-0446</t>
  </si>
  <si>
    <t>977 Harper Ln</t>
  </si>
  <si>
    <t>22-3942</t>
  </si>
  <si>
    <t>2032 Positano Lp</t>
  </si>
  <si>
    <t>Siena</t>
  </si>
  <si>
    <t>22-2421</t>
  </si>
  <si>
    <t>10624 Natural Pond Rd</t>
  </si>
  <si>
    <t>22-3933</t>
  </si>
  <si>
    <t>2002 Streamside Way</t>
  </si>
  <si>
    <t>Rockwood Park Estates</t>
  </si>
  <si>
    <t>Vision Solar LLC</t>
  </si>
  <si>
    <t>22-3936</t>
  </si>
  <si>
    <t>3597 Chantilly Path</t>
  </si>
  <si>
    <t>22-3935</t>
  </si>
  <si>
    <t>3560 Chantilly Path</t>
  </si>
  <si>
    <t>22-3837</t>
  </si>
  <si>
    <t>2929 Stevens Dr #21</t>
  </si>
  <si>
    <t>Primrose MHP</t>
  </si>
  <si>
    <t>Susan Davis</t>
  </si>
  <si>
    <t>22-2364</t>
  </si>
  <si>
    <t>1497 Kingsgate Dr</t>
  </si>
  <si>
    <t>22-3799</t>
  </si>
  <si>
    <t>733 Inwood Dr</t>
  </si>
  <si>
    <t>Garden Acres</t>
  </si>
  <si>
    <t>South Plains Solar</t>
  </si>
  <si>
    <t>22-3967</t>
  </si>
  <si>
    <t>987 Crossing Dr</t>
  </si>
  <si>
    <t>22-3978</t>
  </si>
  <si>
    <t>2404 Jaguar Dr</t>
  </si>
  <si>
    <t>La Brisa</t>
  </si>
  <si>
    <t>Americas Choice Roofing</t>
  </si>
  <si>
    <t>22-3916</t>
  </si>
  <si>
    <t>3801 Austins Estates Ct</t>
  </si>
  <si>
    <t>Austins Estate</t>
  </si>
  <si>
    <t>Mobley Pools</t>
  </si>
  <si>
    <t>22-3939</t>
  </si>
  <si>
    <t>1808 Thorndyke Ln</t>
  </si>
  <si>
    <t>Sunshine Fun Pools</t>
  </si>
  <si>
    <t>22-3901</t>
  </si>
  <si>
    <t>266 Marino Rd #A</t>
  </si>
  <si>
    <t>Ranger Indl Park</t>
  </si>
  <si>
    <t>Saber Construction Inc</t>
  </si>
  <si>
    <t>22-0047</t>
  </si>
  <si>
    <t>2039 Chief St</t>
  </si>
  <si>
    <t>22-0406</t>
  </si>
  <si>
    <t>2042 Chief St</t>
  </si>
  <si>
    <t>22-0395</t>
  </si>
  <si>
    <t>2048 Chief St</t>
  </si>
  <si>
    <t>22-0210</t>
  </si>
  <si>
    <t>2058 Chief St</t>
  </si>
  <si>
    <t>22-0041</t>
  </si>
  <si>
    <t>2069 Chief St</t>
  </si>
  <si>
    <t>22-0040</t>
  </si>
  <si>
    <t>2071 Chief St</t>
  </si>
  <si>
    <t>22-3998</t>
  </si>
  <si>
    <t>100 Inlow Blvd</t>
  </si>
  <si>
    <t>Oak Terrace</t>
  </si>
  <si>
    <t>Rudder Construction</t>
  </si>
  <si>
    <t>22-3988</t>
  </si>
  <si>
    <t>4698 S Stonecrest Ct</t>
  </si>
  <si>
    <t>Gary Mechler</t>
  </si>
  <si>
    <t>22-1863</t>
  </si>
  <si>
    <t>1930 Viva Rd</t>
  </si>
  <si>
    <t>22-0125</t>
  </si>
  <si>
    <t>2015 Rock Ridge Ave</t>
  </si>
  <si>
    <t>22-0214</t>
  </si>
  <si>
    <t>2063 Chief St</t>
  </si>
  <si>
    <t>22-3890</t>
  </si>
  <si>
    <t>800 Mcashan St</t>
  </si>
  <si>
    <t>Cole</t>
  </si>
  <si>
    <t>22-3736</t>
  </si>
  <si>
    <t>3129 Brady Ct</t>
  </si>
  <si>
    <t>Rudder Pointe</t>
  </si>
  <si>
    <t>Premier Pools &amp; Spas</t>
  </si>
  <si>
    <t>22-3974</t>
  </si>
  <si>
    <t>2608 Leila Ct</t>
  </si>
  <si>
    <t>Briar Meadows</t>
  </si>
  <si>
    <t>22-3976</t>
  </si>
  <si>
    <t>4800 Miravista Ct</t>
  </si>
  <si>
    <t>Generator Super Center</t>
  </si>
  <si>
    <t>22-3986</t>
  </si>
  <si>
    <t>4115 Lake Atlas Dr</t>
  </si>
  <si>
    <t>22-3941</t>
  </si>
  <si>
    <t>4216 Tuscany Ct</t>
  </si>
  <si>
    <t>Better Balanced Pools</t>
  </si>
  <si>
    <t>22-3958</t>
  </si>
  <si>
    <t>902 S Texas Ave</t>
  </si>
  <si>
    <t>Smythe</t>
  </si>
  <si>
    <t>Michelle Montz Branch</t>
  </si>
  <si>
    <t>22-3985</t>
  </si>
  <si>
    <t>2704 Woodville Rd</t>
  </si>
  <si>
    <t>Creekwood Estates</t>
  </si>
  <si>
    <t>Lopez Roofing</t>
  </si>
  <si>
    <t>Chaviz Builders LLC</t>
  </si>
  <si>
    <t>Redeemer Baptist Church</t>
  </si>
  <si>
    <t>22-3954</t>
  </si>
  <si>
    <t>3064 Embers Lp</t>
  </si>
  <si>
    <t>H3 Outdoor Design LLC</t>
  </si>
  <si>
    <t>22-3896</t>
  </si>
  <si>
    <t>3714 Williams Trace Dr</t>
  </si>
  <si>
    <t>Austins Colony</t>
  </si>
  <si>
    <t>Elite Roofing &amp; Solar</t>
  </si>
  <si>
    <t>22-3980</t>
  </si>
  <si>
    <t>813 S Gordon St</t>
  </si>
  <si>
    <t>Southmore</t>
  </si>
  <si>
    <t>Home Depot USA Inc</t>
  </si>
  <si>
    <t>22-1351</t>
  </si>
  <si>
    <t>2902 Goldberg Dr</t>
  </si>
  <si>
    <t>Hart Lawn Care &amp; Irrigation</t>
  </si>
  <si>
    <t>22-1479</t>
  </si>
  <si>
    <t>5018 Grayson Way</t>
  </si>
  <si>
    <t>22-2106</t>
  </si>
  <si>
    <t>3192 Brady Ct</t>
  </si>
  <si>
    <t>22-1966</t>
  </si>
  <si>
    <t>4311 Conestogo Ct</t>
  </si>
  <si>
    <t>22-1349</t>
  </si>
  <si>
    <t>2911 Spector Dr</t>
  </si>
  <si>
    <t>22-4008</t>
  </si>
  <si>
    <t>2001 Cobblestone Ln</t>
  </si>
  <si>
    <t>Cobblestone</t>
  </si>
  <si>
    <t>Texas Solar Integrated LLC</t>
  </si>
  <si>
    <t>22-4006</t>
  </si>
  <si>
    <t>1150 Crossing Dr</t>
  </si>
  <si>
    <t>Legend Classic Homes Ltd</t>
  </si>
  <si>
    <t>22-2307</t>
  </si>
  <si>
    <t>10637 Natural Pond Rd</t>
  </si>
  <si>
    <t>22-1766</t>
  </si>
  <si>
    <t>1918 Viva Rd</t>
  </si>
  <si>
    <t>22-4010</t>
  </si>
  <si>
    <t>2816 Forestwood Dr</t>
  </si>
  <si>
    <t>Villa Forest West</t>
  </si>
  <si>
    <t>22-0602</t>
  </si>
  <si>
    <t>2844 Messenger Way</t>
  </si>
  <si>
    <t>22-2716</t>
  </si>
  <si>
    <t>1318 Kingsgate Dr</t>
  </si>
  <si>
    <t>22-2297</t>
  </si>
  <si>
    <t>1986 Chief St</t>
  </si>
  <si>
    <t>22-2999</t>
  </si>
  <si>
    <t>1316 Kingsgate Dr</t>
  </si>
  <si>
    <t>22-2365</t>
  </si>
  <si>
    <t>1984 Chief St</t>
  </si>
  <si>
    <t>22-3898</t>
  </si>
  <si>
    <t>2606 Colony Vista Dr</t>
  </si>
  <si>
    <t>22-0117</t>
  </si>
  <si>
    <t>2019 Rock Ridge Ave</t>
  </si>
  <si>
    <t>22-0216</t>
  </si>
  <si>
    <t>2067 Chief St</t>
  </si>
  <si>
    <t>22-0119</t>
  </si>
  <si>
    <t>2017 Rock Ridge Ave</t>
  </si>
  <si>
    <t>22-0143</t>
  </si>
  <si>
    <t>2045 Chief St</t>
  </si>
  <si>
    <t>22-4002</t>
  </si>
  <si>
    <t>1900 Viva Rd</t>
  </si>
  <si>
    <t>22-3992</t>
  </si>
  <si>
    <t>2201 Johnny Lyon Ct</t>
  </si>
  <si>
    <t>22-4003</t>
  </si>
  <si>
    <t>5639 Hayduke Ln</t>
  </si>
  <si>
    <t>Oakmont</t>
  </si>
  <si>
    <t>22-3994</t>
  </si>
  <si>
    <t>2025 Stone Hollow Cr</t>
  </si>
  <si>
    <t>Cruz Construction</t>
  </si>
  <si>
    <t>22-3995</t>
  </si>
  <si>
    <t>22-3594</t>
  </si>
  <si>
    <t>1005 Boulevard St</t>
  </si>
  <si>
    <t>Washington Heights</t>
  </si>
  <si>
    <t>Thomas Vandiver</t>
  </si>
  <si>
    <t>22-4037</t>
  </si>
  <si>
    <t>601 Mark Lake Dr</t>
  </si>
  <si>
    <t>Ramsey Place</t>
  </si>
  <si>
    <t>Denise Fries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</si>
</sst>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9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left"/>
    </xf>
    <xf numFmtId="5" fontId="2" fillId="8" borderId="0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7" fontId="13" fillId="7" borderId="6" xfId="0" quotePrefix="1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22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0">
          <cell r="B20">
            <v>795</v>
          </cell>
          <cell r="D20">
            <v>161774188</v>
          </cell>
        </row>
        <row r="21">
          <cell r="B21">
            <v>23</v>
          </cell>
          <cell r="D21">
            <v>3978805</v>
          </cell>
        </row>
        <row r="22">
          <cell r="B22">
            <v>0</v>
          </cell>
          <cell r="D22">
            <v>0</v>
          </cell>
        </row>
        <row r="23">
          <cell r="B23">
            <v>10</v>
          </cell>
          <cell r="C23">
            <v>40</v>
          </cell>
          <cell r="D23">
            <v>4827240</v>
          </cell>
        </row>
        <row r="24">
          <cell r="B24">
            <v>12</v>
          </cell>
          <cell r="C24">
            <v>93</v>
          </cell>
          <cell r="D24">
            <v>10027351</v>
          </cell>
        </row>
        <row r="25">
          <cell r="B25">
            <v>637</v>
          </cell>
          <cell r="D25">
            <v>13884719</v>
          </cell>
        </row>
        <row r="26">
          <cell r="B26">
            <v>31</v>
          </cell>
          <cell r="D26">
            <v>1910200</v>
          </cell>
        </row>
        <row r="27">
          <cell r="B27">
            <v>61</v>
          </cell>
          <cell r="D27">
            <v>0</v>
          </cell>
        </row>
        <row r="28">
          <cell r="B28">
            <v>66</v>
          </cell>
          <cell r="D28">
            <v>80156532</v>
          </cell>
        </row>
        <row r="29">
          <cell r="B29">
            <v>174</v>
          </cell>
          <cell r="D29">
            <v>56158112</v>
          </cell>
        </row>
        <row r="30">
          <cell r="B30">
            <v>38</v>
          </cell>
          <cell r="D30">
            <v>2651915</v>
          </cell>
        </row>
        <row r="31">
          <cell r="B31">
            <v>109</v>
          </cell>
          <cell r="D3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showWhiteSpace="0" view="pageLayout" topLeftCell="A3" zoomScaleNormal="100" workbookViewId="0">
      <selection activeCell="B20" sqref="B20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4"/>
      <c r="B1" s="301" t="s">
        <v>15</v>
      </c>
      <c r="C1" s="301"/>
      <c r="D1" s="301"/>
      <c r="E1" s="302"/>
      <c r="F1" s="255"/>
      <c r="G1" s="255"/>
      <c r="H1" s="255"/>
      <c r="I1" s="256"/>
    </row>
    <row r="2" spans="1:17" s="16" customFormat="1" ht="21" customHeight="1" x14ac:dyDescent="0.25">
      <c r="A2" s="299" t="s">
        <v>54</v>
      </c>
      <c r="B2" s="257"/>
      <c r="C2" s="257"/>
      <c r="D2" s="258"/>
      <c r="E2" s="259"/>
      <c r="F2" s="319" t="s">
        <v>57</v>
      </c>
      <c r="G2" s="257"/>
      <c r="H2" s="257"/>
      <c r="I2" s="260"/>
    </row>
    <row r="3" spans="1:17" ht="19.5" customHeight="1" x14ac:dyDescent="0.25">
      <c r="A3" s="261" t="s">
        <v>21</v>
      </c>
      <c r="B3" s="262" t="s">
        <v>32</v>
      </c>
      <c r="C3" s="262" t="s">
        <v>52</v>
      </c>
      <c r="D3" s="262" t="s">
        <v>6</v>
      </c>
      <c r="E3" s="263"/>
      <c r="F3" s="261" t="s">
        <v>21</v>
      </c>
      <c r="G3" s="262" t="s">
        <v>32</v>
      </c>
      <c r="H3" s="262" t="s">
        <v>52</v>
      </c>
      <c r="I3" s="264" t="s">
        <v>6</v>
      </c>
    </row>
    <row r="4" spans="1:17" ht="18" customHeight="1" x14ac:dyDescent="0.2">
      <c r="A4" s="265" t="s">
        <v>48</v>
      </c>
      <c r="B4" s="266">
        <f>Residential!I29</f>
        <v>26</v>
      </c>
      <c r="C4" s="267"/>
      <c r="D4" s="268">
        <f>Residential!L29</f>
        <v>6201550</v>
      </c>
      <c r="E4" s="263"/>
      <c r="F4" s="265" t="s">
        <v>48</v>
      </c>
      <c r="G4" s="266">
        <v>96</v>
      </c>
      <c r="H4" s="267"/>
      <c r="I4" s="268">
        <v>17393882</v>
      </c>
    </row>
    <row r="5" spans="1:17" ht="15.75" customHeight="1" x14ac:dyDescent="0.2">
      <c r="A5" s="265" t="s">
        <v>49</v>
      </c>
      <c r="B5" s="266">
        <f>Residential!I34</f>
        <v>0</v>
      </c>
      <c r="C5" s="267"/>
      <c r="D5" s="268">
        <v>0</v>
      </c>
      <c r="E5" s="263"/>
      <c r="F5" s="265" t="s">
        <v>49</v>
      </c>
      <c r="G5" s="266">
        <v>0</v>
      </c>
      <c r="H5" s="267"/>
      <c r="I5" s="268">
        <v>0</v>
      </c>
    </row>
    <row r="6" spans="1:17" ht="15.75" customHeight="1" x14ac:dyDescent="0.2">
      <c r="A6" s="265" t="s">
        <v>38</v>
      </c>
      <c r="B6" s="266">
        <f>Residential!I40</f>
        <v>0</v>
      </c>
      <c r="C6" s="267"/>
      <c r="D6" s="268">
        <v>0</v>
      </c>
      <c r="E6" s="263"/>
      <c r="F6" s="265" t="s">
        <v>38</v>
      </c>
      <c r="G6" s="266">
        <v>2</v>
      </c>
      <c r="H6" s="267">
        <v>2</v>
      </c>
      <c r="I6" s="268">
        <v>314424</v>
      </c>
    </row>
    <row r="7" spans="1:17" ht="15" customHeight="1" x14ac:dyDescent="0.2">
      <c r="A7" s="265" t="s">
        <v>36</v>
      </c>
      <c r="B7" s="266">
        <f>Residential!I45</f>
        <v>0</v>
      </c>
      <c r="C7" s="267"/>
      <c r="D7" s="268">
        <v>0</v>
      </c>
      <c r="E7" s="263"/>
      <c r="F7" s="265" t="s">
        <v>36</v>
      </c>
      <c r="G7" s="266">
        <v>0</v>
      </c>
      <c r="H7" s="267"/>
      <c r="I7" s="268">
        <v>0</v>
      </c>
    </row>
    <row r="8" spans="1:17" ht="15" customHeight="1" x14ac:dyDescent="0.2">
      <c r="A8" s="265" t="s">
        <v>37</v>
      </c>
      <c r="B8" s="266">
        <f>Residential!I51</f>
        <v>0</v>
      </c>
      <c r="C8" s="269"/>
      <c r="D8" s="270">
        <f>Residential!L51</f>
        <v>0</v>
      </c>
      <c r="E8" s="263"/>
      <c r="F8" s="265" t="s">
        <v>37</v>
      </c>
      <c r="G8" s="266">
        <v>2</v>
      </c>
      <c r="H8" s="269">
        <v>12</v>
      </c>
      <c r="I8" s="270">
        <v>1000000</v>
      </c>
    </row>
    <row r="9" spans="1:17" ht="15" customHeight="1" x14ac:dyDescent="0.2">
      <c r="A9" s="265" t="s">
        <v>23</v>
      </c>
      <c r="B9" s="266">
        <f>Residential!I101</f>
        <v>47</v>
      </c>
      <c r="C9" s="269"/>
      <c r="D9" s="270">
        <f>Residential!L101</f>
        <v>1069298</v>
      </c>
      <c r="E9" s="263"/>
      <c r="F9" s="265" t="s">
        <v>23</v>
      </c>
      <c r="G9" s="266">
        <v>93</v>
      </c>
      <c r="H9" s="269"/>
      <c r="I9" s="270">
        <v>1338612</v>
      </c>
    </row>
    <row r="10" spans="1:17" ht="15.75" customHeight="1" x14ac:dyDescent="0.2">
      <c r="A10" s="265" t="s">
        <v>14</v>
      </c>
      <c r="B10" s="266">
        <f>'Mobile Homes'!H10</f>
        <v>7</v>
      </c>
      <c r="C10" s="269"/>
      <c r="D10" s="270">
        <f>'Mobile Homes'!J10</f>
        <v>454370</v>
      </c>
      <c r="E10" s="263"/>
      <c r="F10" s="265" t="s">
        <v>14</v>
      </c>
      <c r="G10" s="266">
        <v>1</v>
      </c>
      <c r="H10" s="269"/>
      <c r="I10" s="270">
        <v>34500</v>
      </c>
    </row>
    <row r="11" spans="1:17" ht="15.75" customHeight="1" x14ac:dyDescent="0.2">
      <c r="A11" s="265" t="s">
        <v>10</v>
      </c>
      <c r="B11" s="271">
        <f>Misc!F28</f>
        <v>9</v>
      </c>
      <c r="C11" s="269"/>
      <c r="D11" s="270">
        <v>0</v>
      </c>
      <c r="E11" s="263"/>
      <c r="F11" s="265" t="s">
        <v>10</v>
      </c>
      <c r="G11" s="271">
        <v>2</v>
      </c>
      <c r="H11" s="269"/>
      <c r="I11" s="270">
        <v>0</v>
      </c>
    </row>
    <row r="12" spans="1:17" ht="15" customHeight="1" x14ac:dyDescent="0.2">
      <c r="A12" s="265" t="s">
        <v>22</v>
      </c>
      <c r="B12" s="266">
        <f>Commercial!F9</f>
        <v>6</v>
      </c>
      <c r="C12" s="269"/>
      <c r="D12" s="270">
        <f>Commercial!I9</f>
        <v>1183423</v>
      </c>
      <c r="E12" s="263"/>
      <c r="F12" s="265" t="s">
        <v>22</v>
      </c>
      <c r="G12" s="266">
        <v>7</v>
      </c>
      <c r="H12" s="269"/>
      <c r="I12" s="270">
        <v>2135150</v>
      </c>
      <c r="Q12" s="24"/>
    </row>
    <row r="13" spans="1:17" ht="15.75" customHeight="1" x14ac:dyDescent="0.2">
      <c r="A13" s="265" t="s">
        <v>39</v>
      </c>
      <c r="B13" s="266">
        <f>Commercial!F17</f>
        <v>5</v>
      </c>
      <c r="C13" s="269"/>
      <c r="D13" s="270">
        <f>Commercial!I17</f>
        <v>913400</v>
      </c>
      <c r="E13" s="263"/>
      <c r="F13" s="265" t="s">
        <v>39</v>
      </c>
      <c r="G13" s="266">
        <v>14</v>
      </c>
      <c r="H13" s="269"/>
      <c r="I13" s="270">
        <v>331301</v>
      </c>
    </row>
    <row r="14" spans="1:17" ht="15.75" customHeight="1" x14ac:dyDescent="0.2">
      <c r="A14" s="265" t="s">
        <v>9</v>
      </c>
      <c r="B14" s="266">
        <f>Misc!F8</f>
        <v>5</v>
      </c>
      <c r="C14" s="269"/>
      <c r="D14" s="270">
        <f>Misc!H8</f>
        <v>431475</v>
      </c>
      <c r="E14" s="263"/>
      <c r="F14" s="265" t="s">
        <v>9</v>
      </c>
      <c r="G14" s="266">
        <v>4</v>
      </c>
      <c r="H14" s="269"/>
      <c r="I14" s="270">
        <v>286000</v>
      </c>
    </row>
    <row r="15" spans="1:17" ht="15" customHeight="1" x14ac:dyDescent="0.2">
      <c r="A15" s="272" t="s">
        <v>11</v>
      </c>
      <c r="B15" s="273">
        <f>Misc!F16</f>
        <v>5</v>
      </c>
      <c r="C15" s="274"/>
      <c r="D15" s="275">
        <v>0</v>
      </c>
      <c r="E15" s="263"/>
      <c r="F15" s="272" t="s">
        <v>11</v>
      </c>
      <c r="G15" s="273">
        <v>15</v>
      </c>
      <c r="H15" s="274"/>
      <c r="I15" s="275">
        <v>0</v>
      </c>
    </row>
    <row r="16" spans="1:17" ht="16.5" customHeight="1" x14ac:dyDescent="0.25">
      <c r="A16" s="276" t="s">
        <v>13</v>
      </c>
      <c r="B16" s="277">
        <f>SUM(B4:B15)</f>
        <v>110</v>
      </c>
      <c r="C16" s="318">
        <f>SUM(C4:C15)</f>
        <v>0</v>
      </c>
      <c r="D16" s="278">
        <f>SUM(D4:D15)</f>
        <v>10253516</v>
      </c>
      <c r="E16" s="263"/>
      <c r="F16" s="276" t="s">
        <v>13</v>
      </c>
      <c r="G16" s="277">
        <f>SUM(G4:G15)</f>
        <v>236</v>
      </c>
      <c r="H16" s="279">
        <f>SUM(H4:H15)</f>
        <v>14</v>
      </c>
      <c r="I16" s="280">
        <f>SUM(I4:I15)</f>
        <v>22833869</v>
      </c>
    </row>
    <row r="17" spans="1:11" ht="18.75" customHeight="1" x14ac:dyDescent="0.2">
      <c r="A17" s="281"/>
      <c r="B17" s="282"/>
      <c r="C17" s="282"/>
      <c r="D17" s="282"/>
      <c r="E17" s="263"/>
      <c r="F17" s="282"/>
      <c r="G17" s="282"/>
      <c r="H17" s="282"/>
      <c r="I17" s="283"/>
    </row>
    <row r="18" spans="1:11" ht="18" x14ac:dyDescent="0.25">
      <c r="A18" s="300" t="s">
        <v>55</v>
      </c>
      <c r="B18" s="284"/>
      <c r="C18" s="285"/>
      <c r="D18" s="286"/>
      <c r="E18" s="263"/>
      <c r="F18" s="300" t="s">
        <v>56</v>
      </c>
      <c r="G18" s="284"/>
      <c r="H18" s="285"/>
      <c r="I18" s="287"/>
    </row>
    <row r="19" spans="1:11" ht="21" customHeight="1" x14ac:dyDescent="0.25">
      <c r="A19" s="288" t="s">
        <v>21</v>
      </c>
      <c r="B19" s="289" t="s">
        <v>32</v>
      </c>
      <c r="C19" s="289" t="s">
        <v>52</v>
      </c>
      <c r="D19" s="289" t="s">
        <v>6</v>
      </c>
      <c r="E19" s="259"/>
      <c r="F19" s="288" t="s">
        <v>21</v>
      </c>
      <c r="G19" s="289" t="s">
        <v>32</v>
      </c>
      <c r="H19" s="290"/>
      <c r="I19" s="291" t="s">
        <v>6</v>
      </c>
    </row>
    <row r="20" spans="1:11" ht="17.25" customHeight="1" x14ac:dyDescent="0.2">
      <c r="A20" s="292" t="s">
        <v>48</v>
      </c>
      <c r="B20" s="266">
        <f>B4+[1]TOTALS!$B20</f>
        <v>821</v>
      </c>
      <c r="C20" s="267"/>
      <c r="D20" s="268">
        <f>D4+[1]TOTALS!$D20</f>
        <v>167975738</v>
      </c>
      <c r="E20" s="263"/>
      <c r="F20" s="292" t="s">
        <v>48</v>
      </c>
      <c r="G20" s="266">
        <f>G4+788</f>
        <v>884</v>
      </c>
      <c r="H20" s="267"/>
      <c r="I20" s="268">
        <f>I4+148809042</f>
        <v>166202924</v>
      </c>
    </row>
    <row r="21" spans="1:11" ht="15" customHeight="1" x14ac:dyDescent="0.2">
      <c r="A21" s="292" t="s">
        <v>49</v>
      </c>
      <c r="B21" s="266">
        <f>B5+[1]TOTALS!$B21</f>
        <v>23</v>
      </c>
      <c r="C21" s="267"/>
      <c r="D21" s="268">
        <f>D5+[1]TOTALS!$D21</f>
        <v>3978805</v>
      </c>
      <c r="E21" s="263"/>
      <c r="F21" s="292" t="s">
        <v>49</v>
      </c>
      <c r="G21" s="266">
        <f>G5+51</f>
        <v>51</v>
      </c>
      <c r="H21" s="267"/>
      <c r="I21" s="268">
        <f>I5+7407096</f>
        <v>7407096</v>
      </c>
    </row>
    <row r="22" spans="1:11" ht="15" customHeight="1" x14ac:dyDescent="0.2">
      <c r="A22" s="292" t="s">
        <v>38</v>
      </c>
      <c r="B22" s="266">
        <f>B6+[1]TOTALS!$B22</f>
        <v>0</v>
      </c>
      <c r="C22" s="269"/>
      <c r="D22" s="268">
        <f>D6+[1]TOTALS!$D22</f>
        <v>0</v>
      </c>
      <c r="E22" s="263"/>
      <c r="F22" s="292" t="s">
        <v>38</v>
      </c>
      <c r="G22" s="266">
        <f t="shared" ref="G22:I22" si="0">G6+0</f>
        <v>2</v>
      </c>
      <c r="H22" s="267">
        <f t="shared" si="0"/>
        <v>2</v>
      </c>
      <c r="I22" s="268">
        <f t="shared" si="0"/>
        <v>314424</v>
      </c>
    </row>
    <row r="23" spans="1:11" ht="16.5" customHeight="1" x14ac:dyDescent="0.2">
      <c r="A23" s="292" t="s">
        <v>36</v>
      </c>
      <c r="B23" s="266">
        <f>B7+[1]TOTALS!$B23</f>
        <v>10</v>
      </c>
      <c r="C23" s="269">
        <f>C7+[1]TOTALS!$C23</f>
        <v>40</v>
      </c>
      <c r="D23" s="268">
        <f>D7+[1]TOTALS!$D23</f>
        <v>4827240</v>
      </c>
      <c r="E23" s="263"/>
      <c r="F23" s="292" t="s">
        <v>36</v>
      </c>
      <c r="G23" s="266">
        <f>G7+2</f>
        <v>2</v>
      </c>
      <c r="H23" s="267">
        <f>H7+7</f>
        <v>7</v>
      </c>
      <c r="I23" s="268">
        <f>I7+946951</f>
        <v>946951</v>
      </c>
    </row>
    <row r="24" spans="1:11" ht="17.25" customHeight="1" x14ac:dyDescent="0.2">
      <c r="A24" s="292" t="s">
        <v>37</v>
      </c>
      <c r="B24" s="266">
        <f>B8+[1]TOTALS!$B24</f>
        <v>12</v>
      </c>
      <c r="C24" s="269">
        <f>C8+[1]TOTALS!$C24</f>
        <v>93</v>
      </c>
      <c r="D24" s="268">
        <f>D8+[1]TOTALS!$D24</f>
        <v>10027351</v>
      </c>
      <c r="E24" s="263"/>
      <c r="F24" s="292" t="s">
        <v>37</v>
      </c>
      <c r="G24" s="266">
        <f>G8+6</f>
        <v>8</v>
      </c>
      <c r="H24" s="269">
        <f>H8+192</f>
        <v>204</v>
      </c>
      <c r="I24" s="270">
        <f>I8+19236426</f>
        <v>20236426</v>
      </c>
    </row>
    <row r="25" spans="1:11" ht="17.25" customHeight="1" x14ac:dyDescent="0.2">
      <c r="A25" s="293" t="s">
        <v>23</v>
      </c>
      <c r="B25" s="266">
        <f>B9+[1]TOTALS!$B25</f>
        <v>684</v>
      </c>
      <c r="C25" s="269"/>
      <c r="D25" s="268">
        <f>D9+[1]TOTALS!$D25</f>
        <v>14954017</v>
      </c>
      <c r="E25" s="294"/>
      <c r="F25" s="293" t="s">
        <v>23</v>
      </c>
      <c r="G25" s="266">
        <f>G9+1525</f>
        <v>1618</v>
      </c>
      <c r="H25" s="269"/>
      <c r="I25" s="270">
        <f>I9+17096571</f>
        <v>18435183</v>
      </c>
    </row>
    <row r="26" spans="1:11" ht="16.5" customHeight="1" x14ac:dyDescent="0.2">
      <c r="A26" s="293" t="s">
        <v>14</v>
      </c>
      <c r="B26" s="266">
        <f>B10+[1]TOTALS!$B26</f>
        <v>38</v>
      </c>
      <c r="C26" s="269"/>
      <c r="D26" s="268">
        <f>D10+[1]TOTALS!$D26</f>
        <v>2364570</v>
      </c>
      <c r="E26" s="294"/>
      <c r="F26" s="293" t="s">
        <v>14</v>
      </c>
      <c r="G26" s="266">
        <f>G10+27</f>
        <v>28</v>
      </c>
      <c r="H26" s="269"/>
      <c r="I26" s="270">
        <f>I10+1667021</f>
        <v>1701521</v>
      </c>
    </row>
    <row r="27" spans="1:11" ht="15" customHeight="1" x14ac:dyDescent="0.2">
      <c r="A27" s="293" t="s">
        <v>10</v>
      </c>
      <c r="B27" s="266">
        <f>B11+[1]TOTALS!$B27</f>
        <v>70</v>
      </c>
      <c r="C27" s="269"/>
      <c r="D27" s="268">
        <f>D11+[1]TOTALS!$D27</f>
        <v>0</v>
      </c>
      <c r="E27" s="294"/>
      <c r="F27" s="293" t="s">
        <v>10</v>
      </c>
      <c r="G27" s="271">
        <f>G11+88</f>
        <v>90</v>
      </c>
      <c r="H27" s="269"/>
      <c r="I27" s="270">
        <f>I11+0</f>
        <v>0</v>
      </c>
      <c r="K27" s="15"/>
    </row>
    <row r="28" spans="1:11" ht="16.5" customHeight="1" x14ac:dyDescent="0.2">
      <c r="A28" s="293" t="s">
        <v>22</v>
      </c>
      <c r="B28" s="266">
        <f>B12+[1]TOTALS!$B28</f>
        <v>72</v>
      </c>
      <c r="C28" s="269"/>
      <c r="D28" s="268">
        <f>D12+[1]TOTALS!$D28</f>
        <v>81339955</v>
      </c>
      <c r="E28" s="294"/>
      <c r="F28" s="293" t="s">
        <v>22</v>
      </c>
      <c r="G28" s="266">
        <f>G12+180</f>
        <v>187</v>
      </c>
      <c r="H28" s="269"/>
      <c r="I28" s="270">
        <f>I12+151090786</f>
        <v>153225936</v>
      </c>
    </row>
    <row r="29" spans="1:11" ht="16.5" customHeight="1" x14ac:dyDescent="0.2">
      <c r="A29" s="293" t="s">
        <v>39</v>
      </c>
      <c r="B29" s="266">
        <f>B13+[1]TOTALS!$B29</f>
        <v>179</v>
      </c>
      <c r="C29" s="269"/>
      <c r="D29" s="268">
        <f>D13+[1]TOTALS!$D29</f>
        <v>57071512</v>
      </c>
      <c r="E29" s="294"/>
      <c r="F29" s="293" t="s">
        <v>39</v>
      </c>
      <c r="G29" s="266">
        <f>G13+248</f>
        <v>262</v>
      </c>
      <c r="H29" s="269"/>
      <c r="I29" s="270">
        <f>I13+41605473</f>
        <v>41936774</v>
      </c>
    </row>
    <row r="30" spans="1:11" ht="15.75" customHeight="1" x14ac:dyDescent="0.2">
      <c r="A30" s="292" t="s">
        <v>9</v>
      </c>
      <c r="B30" s="266">
        <f>B14+[1]TOTALS!$B30</f>
        <v>43</v>
      </c>
      <c r="C30" s="269"/>
      <c r="D30" s="268">
        <f>D14+[1]TOTALS!$D30</f>
        <v>3083390</v>
      </c>
      <c r="E30" s="263"/>
      <c r="F30" s="292" t="s">
        <v>9</v>
      </c>
      <c r="G30" s="266">
        <f>G14+44</f>
        <v>48</v>
      </c>
      <c r="H30" s="269"/>
      <c r="I30" s="270">
        <f>I14+2748516</f>
        <v>3034516</v>
      </c>
    </row>
    <row r="31" spans="1:11" ht="16.5" customHeight="1" x14ac:dyDescent="0.2">
      <c r="A31" s="292" t="s">
        <v>11</v>
      </c>
      <c r="B31" s="266">
        <f>B15+[1]TOTALS!$B31</f>
        <v>114</v>
      </c>
      <c r="C31" s="274"/>
      <c r="D31" s="268">
        <f>D15+[1]TOTALS!$D31</f>
        <v>0</v>
      </c>
      <c r="E31" s="263"/>
      <c r="F31" s="292" t="s">
        <v>11</v>
      </c>
      <c r="G31" s="273">
        <f>G15+156</f>
        <v>171</v>
      </c>
      <c r="H31" s="274"/>
      <c r="I31" s="275">
        <f>I15+0</f>
        <v>0</v>
      </c>
    </row>
    <row r="32" spans="1:11" ht="15.75" customHeight="1" x14ac:dyDescent="0.25">
      <c r="A32" s="276" t="s">
        <v>13</v>
      </c>
      <c r="B32" s="295">
        <f>SUM(B20:B31)</f>
        <v>2066</v>
      </c>
      <c r="C32" s="318">
        <f>SUM(C16:C31)</f>
        <v>133</v>
      </c>
      <c r="D32" s="296">
        <f>SUM(D20:D31)</f>
        <v>345622578</v>
      </c>
      <c r="E32" s="297"/>
      <c r="F32" s="276" t="s">
        <v>13</v>
      </c>
      <c r="G32" s="320">
        <f>SUM(G20:G31)</f>
        <v>3351</v>
      </c>
      <c r="H32" s="279">
        <f>SUM(H20:H31)</f>
        <v>213</v>
      </c>
      <c r="I32" s="298">
        <f>SUM(I20:I31)</f>
        <v>413441751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305"/>
      <c r="D34" s="14"/>
    </row>
    <row r="35" spans="2:4" x14ac:dyDescent="0.2">
      <c r="C35" s="305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  <ignoredError sqref="C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26"/>
  <sheetViews>
    <sheetView zoomScale="115" zoomScaleNormal="115" workbookViewId="0">
      <selection activeCell="M108" sqref="M108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2" t="s">
        <v>50</v>
      </c>
      <c r="B1" s="323"/>
      <c r="C1" s="323"/>
      <c r="D1" s="35"/>
      <c r="E1" s="36"/>
      <c r="F1" s="36"/>
      <c r="G1" s="36"/>
      <c r="H1" s="180"/>
      <c r="I1" s="228"/>
      <c r="J1" s="35"/>
      <c r="K1" s="36"/>
      <c r="L1" s="35"/>
      <c r="M1" s="246"/>
    </row>
    <row r="2" spans="1:21" ht="15" customHeight="1" x14ac:dyDescent="0.2">
      <c r="A2" s="229" t="s">
        <v>0</v>
      </c>
      <c r="B2" s="230" t="s">
        <v>17</v>
      </c>
      <c r="C2" s="231" t="s">
        <v>2</v>
      </c>
      <c r="D2" s="231" t="s">
        <v>3</v>
      </c>
      <c r="E2" s="232" t="s">
        <v>20</v>
      </c>
      <c r="F2" s="233" t="s">
        <v>18</v>
      </c>
      <c r="G2" s="233" t="s">
        <v>5</v>
      </c>
      <c r="H2" s="231" t="s">
        <v>19</v>
      </c>
      <c r="I2" s="243" t="s">
        <v>40</v>
      </c>
      <c r="J2" s="245" t="s">
        <v>29</v>
      </c>
      <c r="K2" s="234" t="s">
        <v>30</v>
      </c>
      <c r="L2" s="235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65">
        <v>44867</v>
      </c>
      <c r="B3" s="71" t="s">
        <v>99</v>
      </c>
      <c r="C3" s="72" t="s">
        <v>100</v>
      </c>
      <c r="D3" s="248" t="s">
        <v>101</v>
      </c>
      <c r="E3" s="201">
        <v>2</v>
      </c>
      <c r="F3" s="202">
        <v>27</v>
      </c>
      <c r="G3" s="202">
        <v>8</v>
      </c>
      <c r="H3" s="211" t="s">
        <v>102</v>
      </c>
      <c r="I3" s="83">
        <v>1</v>
      </c>
      <c r="J3" s="75">
        <v>2036</v>
      </c>
      <c r="K3" s="99">
        <v>547</v>
      </c>
      <c r="L3" s="164">
        <v>170478</v>
      </c>
      <c r="M3" s="2"/>
    </row>
    <row r="4" spans="1:21" ht="15" customHeight="1" x14ac:dyDescent="0.2">
      <c r="A4" s="209">
        <v>44867</v>
      </c>
      <c r="B4" s="210" t="s">
        <v>103</v>
      </c>
      <c r="C4" s="211" t="s">
        <v>104</v>
      </c>
      <c r="D4" s="211" t="s">
        <v>105</v>
      </c>
      <c r="E4" s="201">
        <v>5</v>
      </c>
      <c r="F4" s="236">
        <v>51</v>
      </c>
      <c r="G4" s="236">
        <v>14</v>
      </c>
      <c r="H4" s="211" t="s">
        <v>102</v>
      </c>
      <c r="I4" s="81">
        <v>1</v>
      </c>
      <c r="J4" s="237">
        <v>1651</v>
      </c>
      <c r="K4" s="238">
        <v>468</v>
      </c>
      <c r="L4" s="164">
        <v>139920</v>
      </c>
    </row>
    <row r="5" spans="1:21" ht="15" customHeight="1" x14ac:dyDescent="0.2">
      <c r="A5" s="312">
        <v>44867</v>
      </c>
      <c r="B5" s="71" t="s">
        <v>106</v>
      </c>
      <c r="C5" s="72" t="s">
        <v>107</v>
      </c>
      <c r="D5" s="72" t="s">
        <v>105</v>
      </c>
      <c r="E5" s="201">
        <v>5</v>
      </c>
      <c r="F5" s="206">
        <v>50</v>
      </c>
      <c r="G5" s="72">
        <v>14</v>
      </c>
      <c r="H5" s="72" t="s">
        <v>102</v>
      </c>
      <c r="I5" s="83">
        <v>1</v>
      </c>
      <c r="J5" s="207">
        <v>1262</v>
      </c>
      <c r="K5" s="99">
        <v>398</v>
      </c>
      <c r="L5" s="164">
        <v>109626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09">
        <v>44867</v>
      </c>
      <c r="B6" s="210" t="s">
        <v>108</v>
      </c>
      <c r="C6" s="211" t="s">
        <v>109</v>
      </c>
      <c r="D6" s="211" t="s">
        <v>105</v>
      </c>
      <c r="E6" s="201">
        <v>5</v>
      </c>
      <c r="F6" s="236">
        <v>49</v>
      </c>
      <c r="G6" s="236">
        <v>14</v>
      </c>
      <c r="H6" s="211" t="s">
        <v>102</v>
      </c>
      <c r="I6" s="81">
        <v>1</v>
      </c>
      <c r="J6" s="237">
        <v>1443</v>
      </c>
      <c r="K6" s="238">
        <v>413</v>
      </c>
      <c r="L6" s="164">
        <v>122562</v>
      </c>
    </row>
    <row r="7" spans="1:21" ht="15" customHeight="1" x14ac:dyDescent="0.2">
      <c r="A7" s="209">
        <v>44867</v>
      </c>
      <c r="B7" s="210" t="s">
        <v>110</v>
      </c>
      <c r="C7" s="211" t="s">
        <v>111</v>
      </c>
      <c r="D7" s="211" t="s">
        <v>105</v>
      </c>
      <c r="E7" s="201">
        <v>5</v>
      </c>
      <c r="F7" s="236">
        <v>48</v>
      </c>
      <c r="G7" s="236">
        <v>14</v>
      </c>
      <c r="H7" s="211" t="s">
        <v>102</v>
      </c>
      <c r="I7" s="81">
        <v>1</v>
      </c>
      <c r="J7" s="237">
        <v>1509</v>
      </c>
      <c r="K7" s="238">
        <v>477</v>
      </c>
      <c r="L7" s="164">
        <v>131142</v>
      </c>
    </row>
    <row r="8" spans="1:21" ht="15" customHeight="1" x14ac:dyDescent="0.2">
      <c r="A8" s="209">
        <v>44867</v>
      </c>
      <c r="B8" s="210" t="s">
        <v>112</v>
      </c>
      <c r="C8" s="211" t="s">
        <v>113</v>
      </c>
      <c r="D8" s="211" t="s">
        <v>105</v>
      </c>
      <c r="E8" s="201">
        <v>5</v>
      </c>
      <c r="F8" s="236">
        <v>47</v>
      </c>
      <c r="G8" s="236">
        <v>14</v>
      </c>
      <c r="H8" s="211" t="s">
        <v>102</v>
      </c>
      <c r="I8" s="81">
        <v>1</v>
      </c>
      <c r="J8" s="237">
        <v>1349</v>
      </c>
      <c r="K8" s="238">
        <v>434</v>
      </c>
      <c r="L8" s="164">
        <v>117678</v>
      </c>
      <c r="M8" s="2"/>
    </row>
    <row r="9" spans="1:21" ht="15" customHeight="1" x14ac:dyDescent="0.2">
      <c r="A9" s="209">
        <v>44867</v>
      </c>
      <c r="B9" s="210" t="s">
        <v>114</v>
      </c>
      <c r="C9" s="211" t="s">
        <v>115</v>
      </c>
      <c r="D9" s="211" t="s">
        <v>116</v>
      </c>
      <c r="E9" s="201" t="s">
        <v>117</v>
      </c>
      <c r="F9" s="236">
        <v>20</v>
      </c>
      <c r="G9" s="236">
        <v>27</v>
      </c>
      <c r="H9" s="211" t="s">
        <v>118</v>
      </c>
      <c r="I9" s="81">
        <v>1</v>
      </c>
      <c r="J9" s="237">
        <v>2425</v>
      </c>
      <c r="K9" s="238">
        <v>815</v>
      </c>
      <c r="L9" s="164">
        <v>262440</v>
      </c>
      <c r="M9" s="2"/>
      <c r="N9" s="2"/>
    </row>
    <row r="10" spans="1:21" ht="15" customHeight="1" x14ac:dyDescent="0.2">
      <c r="A10" s="209">
        <v>44867</v>
      </c>
      <c r="B10" s="71" t="s">
        <v>123</v>
      </c>
      <c r="C10" s="72" t="s">
        <v>124</v>
      </c>
      <c r="D10" s="248" t="s">
        <v>79</v>
      </c>
      <c r="E10" s="201"/>
      <c r="F10" s="202"/>
      <c r="G10" s="202"/>
      <c r="H10" s="211" t="s">
        <v>125</v>
      </c>
      <c r="I10" s="83">
        <v>1</v>
      </c>
      <c r="J10" s="75">
        <v>5827</v>
      </c>
      <c r="K10" s="99">
        <v>3471</v>
      </c>
      <c r="L10" s="164">
        <v>2000000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165">
        <v>44873</v>
      </c>
      <c r="B11" s="71" t="s">
        <v>192</v>
      </c>
      <c r="C11" s="72" t="s">
        <v>193</v>
      </c>
      <c r="D11" s="72" t="s">
        <v>195</v>
      </c>
      <c r="E11" s="201">
        <v>21</v>
      </c>
      <c r="F11" s="202">
        <v>8</v>
      </c>
      <c r="G11" s="202">
        <v>1</v>
      </c>
      <c r="H11" s="211" t="s">
        <v>194</v>
      </c>
      <c r="I11" s="83">
        <v>1</v>
      </c>
      <c r="J11" s="207">
        <v>2440</v>
      </c>
      <c r="K11" s="99">
        <v>577</v>
      </c>
      <c r="L11" s="164">
        <v>244377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209">
        <v>44873</v>
      </c>
      <c r="B12" s="210" t="s">
        <v>226</v>
      </c>
      <c r="C12" s="211" t="s">
        <v>227</v>
      </c>
      <c r="D12" s="211" t="s">
        <v>105</v>
      </c>
      <c r="E12" s="201">
        <v>5</v>
      </c>
      <c r="F12" s="236">
        <v>53</v>
      </c>
      <c r="G12" s="236">
        <v>14</v>
      </c>
      <c r="H12" s="211" t="s">
        <v>102</v>
      </c>
      <c r="I12" s="81">
        <v>1</v>
      </c>
      <c r="J12" s="237">
        <v>1651</v>
      </c>
      <c r="K12" s="238">
        <v>468</v>
      </c>
      <c r="L12" s="164">
        <v>139200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312">
        <v>44873</v>
      </c>
      <c r="B13" s="71" t="s">
        <v>228</v>
      </c>
      <c r="C13" s="72" t="s">
        <v>229</v>
      </c>
      <c r="D13" s="72" t="s">
        <v>105</v>
      </c>
      <c r="E13" s="201">
        <v>5</v>
      </c>
      <c r="F13" s="206">
        <v>52</v>
      </c>
      <c r="G13" s="72">
        <v>14</v>
      </c>
      <c r="H13" s="72" t="s">
        <v>102</v>
      </c>
      <c r="I13" s="83">
        <v>1</v>
      </c>
      <c r="J13" s="207">
        <v>1613</v>
      </c>
      <c r="K13" s="99">
        <v>424</v>
      </c>
      <c r="L13" s="164">
        <v>134376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312">
        <v>44873</v>
      </c>
      <c r="B14" s="71" t="s">
        <v>230</v>
      </c>
      <c r="C14" s="72" t="s">
        <v>231</v>
      </c>
      <c r="D14" s="72" t="s">
        <v>105</v>
      </c>
      <c r="E14" s="201">
        <v>5</v>
      </c>
      <c r="F14" s="206">
        <v>54</v>
      </c>
      <c r="G14" s="72">
        <v>14</v>
      </c>
      <c r="H14" s="72" t="s">
        <v>102</v>
      </c>
      <c r="I14" s="83">
        <v>1</v>
      </c>
      <c r="J14" s="207">
        <v>1613</v>
      </c>
      <c r="K14" s="99">
        <v>424</v>
      </c>
      <c r="L14" s="164">
        <v>134376</v>
      </c>
      <c r="M14" s="2"/>
      <c r="O14" s="2"/>
      <c r="P14" s="2"/>
      <c r="Q14" s="2"/>
      <c r="R14" s="2"/>
      <c r="S14" s="2"/>
    </row>
    <row r="15" spans="1:21" ht="15" customHeight="1" x14ac:dyDescent="0.2">
      <c r="A15" s="209">
        <v>44873</v>
      </c>
      <c r="B15" s="210" t="s">
        <v>232</v>
      </c>
      <c r="C15" s="211" t="s">
        <v>233</v>
      </c>
      <c r="D15" s="211" t="s">
        <v>105</v>
      </c>
      <c r="E15" s="201">
        <v>5</v>
      </c>
      <c r="F15" s="236">
        <v>55</v>
      </c>
      <c r="G15" s="236">
        <v>14</v>
      </c>
      <c r="H15" s="211" t="s">
        <v>102</v>
      </c>
      <c r="I15" s="81">
        <v>1</v>
      </c>
      <c r="J15" s="237">
        <v>1443</v>
      </c>
      <c r="K15" s="238">
        <v>413</v>
      </c>
      <c r="L15" s="164">
        <v>122562</v>
      </c>
      <c r="M15" s="2"/>
      <c r="N15" s="2"/>
    </row>
    <row r="16" spans="1:21" ht="15" customHeight="1" x14ac:dyDescent="0.2">
      <c r="A16" s="209">
        <v>44873</v>
      </c>
      <c r="B16" s="210" t="s">
        <v>234</v>
      </c>
      <c r="C16" s="211" t="s">
        <v>235</v>
      </c>
      <c r="D16" s="211" t="s">
        <v>105</v>
      </c>
      <c r="E16" s="201">
        <v>5</v>
      </c>
      <c r="F16" s="236">
        <v>56</v>
      </c>
      <c r="G16" s="236">
        <v>14</v>
      </c>
      <c r="H16" s="211" t="s">
        <v>102</v>
      </c>
      <c r="I16" s="81">
        <v>1</v>
      </c>
      <c r="J16" s="237">
        <v>1349</v>
      </c>
      <c r="K16" s="238">
        <v>434</v>
      </c>
      <c r="L16" s="164">
        <v>117678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9">
        <v>44873</v>
      </c>
      <c r="B17" s="210" t="s">
        <v>236</v>
      </c>
      <c r="C17" s="211" t="s">
        <v>237</v>
      </c>
      <c r="D17" s="211" t="s">
        <v>105</v>
      </c>
      <c r="E17" s="201">
        <v>5</v>
      </c>
      <c r="F17" s="236">
        <v>57</v>
      </c>
      <c r="G17" s="236">
        <v>14</v>
      </c>
      <c r="H17" s="211" t="s">
        <v>102</v>
      </c>
      <c r="I17" s="81">
        <v>1</v>
      </c>
      <c r="J17" s="237">
        <v>1262</v>
      </c>
      <c r="K17" s="238">
        <v>398</v>
      </c>
      <c r="L17" s="164">
        <v>109626</v>
      </c>
      <c r="N17" s="2"/>
    </row>
    <row r="18" spans="1:21" ht="15" customHeight="1" x14ac:dyDescent="0.2">
      <c r="A18" s="209">
        <v>44873</v>
      </c>
      <c r="B18" s="210" t="s">
        <v>238</v>
      </c>
      <c r="C18" s="211" t="s">
        <v>239</v>
      </c>
      <c r="D18" s="211" t="s">
        <v>195</v>
      </c>
      <c r="E18" s="201"/>
      <c r="F18" s="236">
        <v>18</v>
      </c>
      <c r="G18" s="236">
        <v>3</v>
      </c>
      <c r="H18" s="211" t="s">
        <v>240</v>
      </c>
      <c r="I18" s="81">
        <v>1</v>
      </c>
      <c r="J18" s="237">
        <v>2313</v>
      </c>
      <c r="K18" s="238">
        <v>838</v>
      </c>
      <c r="L18" s="164">
        <v>320000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09">
        <v>44874</v>
      </c>
      <c r="B19" s="210" t="s">
        <v>246</v>
      </c>
      <c r="C19" s="211" t="s">
        <v>247</v>
      </c>
      <c r="D19" s="211" t="s">
        <v>248</v>
      </c>
      <c r="E19" s="201"/>
      <c r="F19" s="236">
        <v>9</v>
      </c>
      <c r="G19" s="236">
        <v>1</v>
      </c>
      <c r="H19" s="211" t="s">
        <v>249</v>
      </c>
      <c r="I19" s="81">
        <v>1</v>
      </c>
      <c r="J19" s="237">
        <v>1289</v>
      </c>
      <c r="K19" s="238">
        <v>140</v>
      </c>
      <c r="L19" s="164">
        <v>145000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09">
        <v>44879</v>
      </c>
      <c r="B20" s="210" t="s">
        <v>346</v>
      </c>
      <c r="C20" s="211" t="s">
        <v>347</v>
      </c>
      <c r="D20" s="211" t="s">
        <v>79</v>
      </c>
      <c r="E20" s="201">
        <v>4</v>
      </c>
      <c r="F20" s="236" t="s">
        <v>348</v>
      </c>
      <c r="G20" s="236">
        <v>1</v>
      </c>
      <c r="H20" s="211" t="s">
        <v>349</v>
      </c>
      <c r="I20" s="81">
        <v>1</v>
      </c>
      <c r="J20" s="237">
        <v>2238</v>
      </c>
      <c r="K20" s="238">
        <v>706</v>
      </c>
      <c r="L20" s="164">
        <v>145470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09">
        <v>44879</v>
      </c>
      <c r="B21" s="210" t="s">
        <v>350</v>
      </c>
      <c r="C21" s="211" t="s">
        <v>351</v>
      </c>
      <c r="D21" s="211" t="s">
        <v>79</v>
      </c>
      <c r="E21" s="201">
        <v>4</v>
      </c>
      <c r="F21" s="236" t="s">
        <v>348</v>
      </c>
      <c r="G21" s="236">
        <v>1</v>
      </c>
      <c r="H21" s="211" t="s">
        <v>349</v>
      </c>
      <c r="I21" s="81">
        <v>1</v>
      </c>
      <c r="J21" s="237">
        <v>2537</v>
      </c>
      <c r="K21" s="238">
        <v>823</v>
      </c>
      <c r="L21" s="164">
        <v>164905</v>
      </c>
      <c r="M21" s="1"/>
      <c r="N21" s="1"/>
    </row>
    <row r="22" spans="1:21" s="2" customFormat="1" ht="15" customHeight="1" x14ac:dyDescent="0.2">
      <c r="A22" s="209">
        <v>44879</v>
      </c>
      <c r="B22" s="210" t="s">
        <v>352</v>
      </c>
      <c r="C22" s="211" t="s">
        <v>353</v>
      </c>
      <c r="D22" s="211" t="s">
        <v>79</v>
      </c>
      <c r="E22" s="201">
        <v>4</v>
      </c>
      <c r="F22" s="236" t="s">
        <v>348</v>
      </c>
      <c r="G22" s="236">
        <v>1</v>
      </c>
      <c r="H22" s="211" t="s">
        <v>349</v>
      </c>
      <c r="I22" s="81">
        <v>1</v>
      </c>
      <c r="J22" s="237">
        <v>2730</v>
      </c>
      <c r="K22" s="238">
        <v>730</v>
      </c>
      <c r="L22" s="164">
        <v>177450</v>
      </c>
      <c r="M22" s="2" t="s">
        <v>53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209">
        <v>44883</v>
      </c>
      <c r="B23" s="210" t="s">
        <v>428</v>
      </c>
      <c r="C23" s="211" t="s">
        <v>429</v>
      </c>
      <c r="D23" s="211" t="s">
        <v>116</v>
      </c>
      <c r="E23" s="201">
        <v>2</v>
      </c>
      <c r="F23" s="236">
        <v>1</v>
      </c>
      <c r="G23" s="236">
        <v>28</v>
      </c>
      <c r="H23" s="211" t="s">
        <v>118</v>
      </c>
      <c r="I23" s="81">
        <v>1</v>
      </c>
      <c r="J23" s="237">
        <v>2500</v>
      </c>
      <c r="K23" s="238">
        <v>866</v>
      </c>
      <c r="L23" s="164">
        <v>272646</v>
      </c>
    </row>
    <row r="24" spans="1:21" s="2" customFormat="1" ht="15" customHeight="1" x14ac:dyDescent="0.2">
      <c r="A24" s="209">
        <v>44883</v>
      </c>
      <c r="B24" s="210" t="s">
        <v>430</v>
      </c>
      <c r="C24" s="211" t="s">
        <v>431</v>
      </c>
      <c r="D24" s="211" t="s">
        <v>116</v>
      </c>
      <c r="E24" s="201">
        <v>2</v>
      </c>
      <c r="F24" s="236">
        <v>10</v>
      </c>
      <c r="G24" s="236">
        <v>27</v>
      </c>
      <c r="H24" s="211" t="s">
        <v>118</v>
      </c>
      <c r="I24" s="81">
        <v>1</v>
      </c>
      <c r="J24" s="237">
        <v>2815</v>
      </c>
      <c r="K24" s="238">
        <v>693</v>
      </c>
      <c r="L24" s="164">
        <v>284148</v>
      </c>
      <c r="M24" s="1"/>
    </row>
    <row r="25" spans="1:21" s="2" customFormat="1" ht="15" customHeight="1" x14ac:dyDescent="0.2">
      <c r="A25" s="209">
        <v>44888</v>
      </c>
      <c r="B25" s="210" t="s">
        <v>484</v>
      </c>
      <c r="C25" s="211" t="s">
        <v>485</v>
      </c>
      <c r="D25" s="211" t="s">
        <v>486</v>
      </c>
      <c r="E25" s="201"/>
      <c r="F25" s="316">
        <v>16</v>
      </c>
      <c r="G25" s="211"/>
      <c r="H25" s="211" t="s">
        <v>510</v>
      </c>
      <c r="I25" s="83">
        <v>1</v>
      </c>
      <c r="J25" s="207">
        <v>1527</v>
      </c>
      <c r="K25" s="315">
        <v>97</v>
      </c>
      <c r="L25" s="164">
        <v>130000</v>
      </c>
    </row>
    <row r="26" spans="1:21" s="2" customFormat="1" ht="15" customHeight="1" x14ac:dyDescent="0.2">
      <c r="A26" s="165">
        <v>44895</v>
      </c>
      <c r="B26" s="71" t="s">
        <v>568</v>
      </c>
      <c r="C26" s="72" t="s">
        <v>569</v>
      </c>
      <c r="D26" s="72" t="s">
        <v>105</v>
      </c>
      <c r="E26" s="201">
        <v>3</v>
      </c>
      <c r="F26" s="202">
        <v>19</v>
      </c>
      <c r="G26" s="202">
        <v>22</v>
      </c>
      <c r="H26" s="211" t="s">
        <v>102</v>
      </c>
      <c r="I26" s="83">
        <v>1</v>
      </c>
      <c r="J26" s="207">
        <v>1835</v>
      </c>
      <c r="K26" s="99">
        <v>692</v>
      </c>
      <c r="L26" s="203">
        <v>166716</v>
      </c>
    </row>
    <row r="27" spans="1:21" s="2" customFormat="1" ht="15" customHeight="1" x14ac:dyDescent="0.2">
      <c r="A27" s="209">
        <v>44895</v>
      </c>
      <c r="B27" s="210" t="s">
        <v>570</v>
      </c>
      <c r="C27" s="211" t="s">
        <v>571</v>
      </c>
      <c r="D27" s="211" t="s">
        <v>105</v>
      </c>
      <c r="E27" s="201">
        <v>5</v>
      </c>
      <c r="F27" s="236">
        <v>140</v>
      </c>
      <c r="G27" s="236">
        <v>5</v>
      </c>
      <c r="H27" s="211" t="s">
        <v>102</v>
      </c>
      <c r="I27" s="81">
        <v>1</v>
      </c>
      <c r="J27" s="237">
        <v>2036</v>
      </c>
      <c r="K27" s="238">
        <v>577</v>
      </c>
      <c r="L27" s="164">
        <v>172458</v>
      </c>
    </row>
    <row r="28" spans="1:21" s="2" customFormat="1" ht="15" customHeight="1" x14ac:dyDescent="0.2">
      <c r="A28" s="209">
        <v>44895</v>
      </c>
      <c r="B28" s="210" t="s">
        <v>572</v>
      </c>
      <c r="C28" s="211" t="s">
        <v>573</v>
      </c>
      <c r="D28" s="211" t="s">
        <v>574</v>
      </c>
      <c r="E28" s="201">
        <v>3</v>
      </c>
      <c r="F28" s="236">
        <v>20</v>
      </c>
      <c r="G28" s="236">
        <v>29</v>
      </c>
      <c r="H28" s="211" t="s">
        <v>102</v>
      </c>
      <c r="I28" s="81">
        <v>1</v>
      </c>
      <c r="J28" s="237">
        <v>1835</v>
      </c>
      <c r="K28" s="238">
        <v>692</v>
      </c>
      <c r="L28" s="164">
        <v>166716</v>
      </c>
      <c r="M28" s="1"/>
      <c r="N28" s="1"/>
    </row>
    <row r="29" spans="1:21" s="2" customFormat="1" ht="12.75" customHeight="1" x14ac:dyDescent="0.2">
      <c r="A29" s="166"/>
      <c r="B29" s="41"/>
      <c r="C29" s="42"/>
      <c r="D29" s="43"/>
      <c r="E29" s="42"/>
      <c r="F29" s="44"/>
      <c r="G29" s="45"/>
      <c r="H29" s="32" t="s">
        <v>13</v>
      </c>
      <c r="I29" s="69">
        <f>SUM(I3:I28)</f>
        <v>26</v>
      </c>
      <c r="J29" s="22">
        <f>SUM(J3:J28)</f>
        <v>52528</v>
      </c>
      <c r="K29" s="100">
        <f>SUM(K3:K28)</f>
        <v>17015</v>
      </c>
      <c r="L29" s="167">
        <f>SUM(L3:L28)</f>
        <v>6201550</v>
      </c>
    </row>
    <row r="30" spans="1:21" s="2" customFormat="1" ht="12.75" customHeight="1" x14ac:dyDescent="0.25">
      <c r="A30" s="322" t="s">
        <v>45</v>
      </c>
      <c r="B30" s="324"/>
      <c r="C30" s="324"/>
      <c r="D30" s="35"/>
      <c r="E30" s="36"/>
      <c r="F30" s="36"/>
      <c r="G30" s="36"/>
      <c r="H30" s="37"/>
      <c r="I30" s="38"/>
      <c r="J30" s="39"/>
      <c r="K30" s="97"/>
      <c r="L30" s="244"/>
    </row>
    <row r="31" spans="1:21" s="2" customFormat="1" ht="12.75" customHeight="1" x14ac:dyDescent="0.2">
      <c r="A31" s="161" t="s">
        <v>0</v>
      </c>
      <c r="B31" s="65" t="s">
        <v>17</v>
      </c>
      <c r="C31" s="98" t="s">
        <v>2</v>
      </c>
      <c r="D31" s="98" t="s">
        <v>3</v>
      </c>
      <c r="E31" s="66" t="s">
        <v>20</v>
      </c>
      <c r="F31" s="66" t="s">
        <v>18</v>
      </c>
      <c r="G31" s="66" t="s">
        <v>5</v>
      </c>
      <c r="H31" s="98" t="s">
        <v>19</v>
      </c>
      <c r="I31" s="128" t="s">
        <v>40</v>
      </c>
      <c r="J31" s="122" t="s">
        <v>29</v>
      </c>
      <c r="K31" s="123" t="s">
        <v>30</v>
      </c>
      <c r="L31" s="162" t="s">
        <v>6</v>
      </c>
    </row>
    <row r="32" spans="1:21" s="2" customFormat="1" ht="12.75" customHeight="1" x14ac:dyDescent="0.2">
      <c r="A32" s="165"/>
      <c r="B32" s="71"/>
      <c r="C32" s="72"/>
      <c r="D32" s="72"/>
      <c r="E32" s="73"/>
      <c r="F32" s="206"/>
      <c r="G32" s="72"/>
      <c r="H32" s="72"/>
      <c r="I32" s="83"/>
      <c r="J32" s="75"/>
      <c r="K32" s="99"/>
      <c r="L32" s="203"/>
    </row>
    <row r="33" spans="1:12" s="2" customFormat="1" ht="12.75" customHeight="1" x14ac:dyDescent="0.2">
      <c r="A33" s="165"/>
      <c r="B33" s="71"/>
      <c r="C33" s="72"/>
      <c r="D33" s="72"/>
      <c r="E33" s="73"/>
      <c r="F33" s="206"/>
      <c r="G33" s="72"/>
      <c r="H33" s="72"/>
      <c r="I33" s="83"/>
      <c r="J33" s="75"/>
      <c r="K33" s="99"/>
      <c r="L33" s="203"/>
    </row>
    <row r="34" spans="1:12" s="2" customFormat="1" ht="12.75" customHeight="1" x14ac:dyDescent="0.2">
      <c r="A34" s="166"/>
      <c r="B34" s="41"/>
      <c r="C34" s="42"/>
      <c r="D34" s="43"/>
      <c r="E34" s="42"/>
      <c r="F34" s="44"/>
      <c r="G34" s="45"/>
      <c r="H34" s="32" t="s">
        <v>13</v>
      </c>
      <c r="I34" s="69">
        <f>SUM(I32:I33)</f>
        <v>0</v>
      </c>
      <c r="J34" s="33">
        <f>SUM(J32:J33)</f>
        <v>0</v>
      </c>
      <c r="K34" s="100">
        <f>SUM(K32:K33)</f>
        <v>0</v>
      </c>
      <c r="L34" s="167">
        <f>SUM(L32:L33)</f>
        <v>0</v>
      </c>
    </row>
    <row r="35" spans="1:12" s="2" customFormat="1" ht="12.75" customHeight="1" x14ac:dyDescent="0.2">
      <c r="A35" s="216"/>
      <c r="B35" s="217"/>
      <c r="C35" s="218"/>
      <c r="D35" s="219"/>
      <c r="E35" s="218"/>
      <c r="F35" s="220"/>
      <c r="G35" s="218"/>
      <c r="H35" s="221" t="s">
        <v>47</v>
      </c>
      <c r="I35" s="222">
        <f>SUM(I29,I34)</f>
        <v>26</v>
      </c>
      <c r="J35" s="223">
        <f>SUM(J29,J34)</f>
        <v>52528</v>
      </c>
      <c r="K35" s="224">
        <f>SUM(K29,K34)</f>
        <v>17015</v>
      </c>
      <c r="L35" s="225">
        <f>SUM(L29,L34)</f>
        <v>6201550</v>
      </c>
    </row>
    <row r="36" spans="1:12" s="2" customFormat="1" ht="12.75" customHeight="1" x14ac:dyDescent="0.25">
      <c r="A36" s="322" t="s">
        <v>33</v>
      </c>
      <c r="B36" s="324"/>
      <c r="C36" s="324"/>
      <c r="D36" s="35"/>
      <c r="E36" s="36"/>
      <c r="F36" s="36"/>
      <c r="G36" s="36"/>
      <c r="H36" s="37"/>
      <c r="I36" s="38"/>
      <c r="J36" s="35"/>
      <c r="K36" s="97"/>
      <c r="L36" s="168"/>
    </row>
    <row r="37" spans="1:12" s="2" customFormat="1" ht="12.75" customHeight="1" x14ac:dyDescent="0.2">
      <c r="A37" s="169" t="s">
        <v>0</v>
      </c>
      <c r="B37" s="67" t="s">
        <v>1</v>
      </c>
      <c r="C37" s="101" t="s">
        <v>2</v>
      </c>
      <c r="D37" s="101" t="s">
        <v>3</v>
      </c>
      <c r="E37" s="68" t="s">
        <v>20</v>
      </c>
      <c r="F37" s="68" t="s">
        <v>4</v>
      </c>
      <c r="G37" s="68" t="s">
        <v>5</v>
      </c>
      <c r="H37" s="101" t="s">
        <v>19</v>
      </c>
      <c r="I37" s="129" t="s">
        <v>40</v>
      </c>
      <c r="J37" s="124" t="s">
        <v>29</v>
      </c>
      <c r="K37" s="101" t="s">
        <v>30</v>
      </c>
      <c r="L37" s="170" t="s">
        <v>6</v>
      </c>
    </row>
    <row r="38" spans="1:12" s="2" customFormat="1" ht="12.75" customHeight="1" x14ac:dyDescent="0.2">
      <c r="A38" s="165"/>
      <c r="B38" s="71"/>
      <c r="C38" s="72"/>
      <c r="D38" s="73"/>
      <c r="E38" s="118"/>
      <c r="F38" s="118"/>
      <c r="G38" s="118"/>
      <c r="H38" s="73"/>
      <c r="I38" s="189"/>
      <c r="J38" s="191"/>
      <c r="K38" s="189"/>
      <c r="L38" s="190"/>
    </row>
    <row r="39" spans="1:12" s="2" customFormat="1" ht="12.75" customHeight="1" x14ac:dyDescent="0.2">
      <c r="A39" s="165"/>
      <c r="B39" s="71"/>
      <c r="C39" s="72"/>
      <c r="D39" s="73"/>
      <c r="E39" s="118"/>
      <c r="F39" s="118"/>
      <c r="G39" s="118"/>
      <c r="H39" s="73"/>
      <c r="I39" s="189"/>
      <c r="J39" s="191"/>
      <c r="K39" s="189"/>
      <c r="L39" s="190"/>
    </row>
    <row r="40" spans="1:12" s="2" customFormat="1" ht="12.75" customHeight="1" x14ac:dyDescent="0.2">
      <c r="A40" s="171"/>
      <c r="B40" s="105"/>
      <c r="C40" s="106"/>
      <c r="D40" s="107"/>
      <c r="E40" s="108"/>
      <c r="F40" s="108"/>
      <c r="G40" s="109"/>
      <c r="H40" s="34" t="s">
        <v>13</v>
      </c>
      <c r="I40" s="70">
        <f>SUM(I38:I39)</f>
        <v>0</v>
      </c>
      <c r="J40" s="192">
        <f>SUM(J38:J39)</f>
        <v>0</v>
      </c>
      <c r="K40" s="110">
        <f>SUM(K38:K39)</f>
        <v>0</v>
      </c>
      <c r="L40" s="172">
        <f>SUM(L38:L39)</f>
        <v>0</v>
      </c>
    </row>
    <row r="41" spans="1:12" s="2" customFormat="1" ht="12.75" customHeight="1" x14ac:dyDescent="0.25">
      <c r="A41" s="322" t="s">
        <v>34</v>
      </c>
      <c r="B41" s="324"/>
      <c r="C41" s="324"/>
      <c r="D41" s="35"/>
      <c r="E41" s="36"/>
      <c r="F41" s="36"/>
      <c r="G41" s="36"/>
      <c r="H41" s="37"/>
      <c r="I41" s="38"/>
      <c r="J41" s="35"/>
      <c r="K41" s="97"/>
      <c r="L41" s="168"/>
    </row>
    <row r="42" spans="1:12" s="2" customFormat="1" ht="12.75" customHeight="1" x14ac:dyDescent="0.2">
      <c r="A42" s="169" t="s">
        <v>0</v>
      </c>
      <c r="B42" s="67" t="s">
        <v>1</v>
      </c>
      <c r="C42" s="101" t="s">
        <v>2</v>
      </c>
      <c r="D42" s="101" t="s">
        <v>3</v>
      </c>
      <c r="E42" s="68" t="s">
        <v>20</v>
      </c>
      <c r="F42" s="68" t="s">
        <v>4</v>
      </c>
      <c r="G42" s="68" t="s">
        <v>5</v>
      </c>
      <c r="H42" s="101" t="s">
        <v>19</v>
      </c>
      <c r="I42" s="129" t="s">
        <v>40</v>
      </c>
      <c r="J42" s="101" t="s">
        <v>29</v>
      </c>
      <c r="K42" s="125" t="s">
        <v>30</v>
      </c>
      <c r="L42" s="170" t="s">
        <v>6</v>
      </c>
    </row>
    <row r="43" spans="1:12" s="2" customFormat="1" ht="12.75" customHeight="1" x14ac:dyDescent="0.2">
      <c r="A43" s="163"/>
      <c r="B43" s="78"/>
      <c r="C43" s="73"/>
      <c r="D43" s="73"/>
      <c r="E43" s="73"/>
      <c r="F43" s="73"/>
      <c r="G43" s="73"/>
      <c r="H43" s="73"/>
      <c r="I43" s="74"/>
      <c r="J43" s="80"/>
      <c r="K43" s="102"/>
      <c r="L43" s="203"/>
    </row>
    <row r="44" spans="1:12" s="2" customFormat="1" ht="12.75" customHeight="1" x14ac:dyDescent="0.2">
      <c r="A44" s="163"/>
      <c r="B44" s="78"/>
      <c r="C44" s="73"/>
      <c r="D44" s="73"/>
      <c r="E44" s="73"/>
      <c r="F44" s="73"/>
      <c r="G44" s="73"/>
      <c r="H44" s="73"/>
      <c r="I44" s="74"/>
      <c r="J44" s="80"/>
      <c r="K44" s="102"/>
      <c r="L44" s="203"/>
    </row>
    <row r="45" spans="1:12" s="2" customFormat="1" ht="12.75" customHeight="1" x14ac:dyDescent="0.2">
      <c r="A45" s="173"/>
      <c r="B45" s="85"/>
      <c r="C45" s="47"/>
      <c r="D45" s="48"/>
      <c r="E45" s="47"/>
      <c r="F45" s="47"/>
      <c r="G45" s="47"/>
      <c r="H45" s="21" t="s">
        <v>13</v>
      </c>
      <c r="I45" s="86">
        <f>SUM(I43:I44)</f>
        <v>0</v>
      </c>
      <c r="J45" s="22">
        <f>SUM(J43:J44)</f>
        <v>0</v>
      </c>
      <c r="K45" s="103">
        <f>SUM(K43:K44)</f>
        <v>0</v>
      </c>
      <c r="L45" s="167">
        <f>SUM(L43:L44)</f>
        <v>0</v>
      </c>
    </row>
    <row r="46" spans="1:12" s="2" customFormat="1" ht="12.75" customHeight="1" x14ac:dyDescent="0.25">
      <c r="A46" s="322" t="s">
        <v>35</v>
      </c>
      <c r="B46" s="324"/>
      <c r="C46" s="324"/>
      <c r="D46" s="35"/>
      <c r="E46" s="36"/>
      <c r="F46" s="36"/>
      <c r="G46" s="36"/>
      <c r="H46" s="37"/>
      <c r="I46" s="38"/>
      <c r="J46" s="35"/>
      <c r="K46" s="97"/>
      <c r="L46" s="168"/>
    </row>
    <row r="47" spans="1:12" s="2" customFormat="1" ht="12.75" customHeight="1" x14ac:dyDescent="0.2">
      <c r="A47" s="169" t="s">
        <v>0</v>
      </c>
      <c r="B47" s="67" t="s">
        <v>1</v>
      </c>
      <c r="C47" s="101" t="s">
        <v>2</v>
      </c>
      <c r="D47" s="101" t="s">
        <v>3</v>
      </c>
      <c r="E47" s="68" t="s">
        <v>20</v>
      </c>
      <c r="F47" s="68" t="s">
        <v>4</v>
      </c>
      <c r="G47" s="68" t="s">
        <v>5</v>
      </c>
      <c r="H47" s="101" t="s">
        <v>19</v>
      </c>
      <c r="I47" s="129" t="s">
        <v>40</v>
      </c>
      <c r="J47" s="101" t="s">
        <v>29</v>
      </c>
      <c r="K47" s="125" t="s">
        <v>30</v>
      </c>
      <c r="L47" s="170" t="s">
        <v>6</v>
      </c>
    </row>
    <row r="48" spans="1:12" s="2" customFormat="1" ht="12.75" customHeight="1" x14ac:dyDescent="0.2">
      <c r="A48" s="163"/>
      <c r="B48" s="78"/>
      <c r="C48" s="73"/>
      <c r="D48" s="73"/>
      <c r="E48" s="73"/>
      <c r="F48" s="73"/>
      <c r="G48" s="73"/>
      <c r="H48" s="73"/>
      <c r="I48" s="74"/>
      <c r="J48" s="80"/>
      <c r="K48" s="102"/>
      <c r="L48" s="203"/>
    </row>
    <row r="49" spans="1:12" s="2" customFormat="1" ht="12.75" customHeight="1" x14ac:dyDescent="0.2">
      <c r="A49" s="163"/>
      <c r="B49" s="78"/>
      <c r="C49" s="73"/>
      <c r="D49" s="73"/>
      <c r="E49" s="73"/>
      <c r="F49" s="73"/>
      <c r="G49" s="73"/>
      <c r="H49" s="73"/>
      <c r="I49" s="74"/>
      <c r="J49" s="80"/>
      <c r="K49" s="102"/>
      <c r="L49" s="203"/>
    </row>
    <row r="50" spans="1:12" s="2" customFormat="1" ht="12.75" customHeight="1" x14ac:dyDescent="0.2">
      <c r="A50" s="163"/>
      <c r="B50" s="78"/>
      <c r="C50" s="73"/>
      <c r="D50" s="73"/>
      <c r="E50" s="73"/>
      <c r="F50" s="73"/>
      <c r="G50" s="73"/>
      <c r="H50" s="73"/>
      <c r="I50" s="74"/>
      <c r="J50" s="80"/>
      <c r="K50" s="102"/>
      <c r="L50" s="203"/>
    </row>
    <row r="51" spans="1:12" s="2" customFormat="1" ht="12.75" customHeight="1" x14ac:dyDescent="0.2">
      <c r="A51" s="173"/>
      <c r="B51" s="85"/>
      <c r="C51" s="47"/>
      <c r="D51" s="48"/>
      <c r="E51" s="47"/>
      <c r="F51" s="47"/>
      <c r="G51" s="47"/>
      <c r="H51" s="21" t="s">
        <v>13</v>
      </c>
      <c r="I51" s="86">
        <f>SUM(I48:I50)</f>
        <v>0</v>
      </c>
      <c r="J51" s="22">
        <f>SUM(J48:J50)</f>
        <v>0</v>
      </c>
      <c r="K51" s="103">
        <f>SUM(K48:K50)</f>
        <v>0</v>
      </c>
      <c r="L51" s="167">
        <f>SUM(L48:L50)</f>
        <v>0</v>
      </c>
    </row>
    <row r="52" spans="1:12" s="2" customFormat="1" ht="15" customHeight="1" x14ac:dyDescent="0.25">
      <c r="A52" s="322" t="s">
        <v>23</v>
      </c>
      <c r="B52" s="323"/>
      <c r="C52" s="323"/>
      <c r="D52" s="40"/>
      <c r="E52" s="36"/>
      <c r="F52" s="36"/>
      <c r="G52" s="36"/>
      <c r="H52" s="37"/>
      <c r="I52" s="38"/>
      <c r="J52" s="35"/>
      <c r="K52" s="97"/>
      <c r="L52" s="168"/>
    </row>
    <row r="53" spans="1:12" s="2" customFormat="1" ht="15" customHeight="1" x14ac:dyDescent="0.2">
      <c r="A53" s="169" t="s">
        <v>0</v>
      </c>
      <c r="B53" s="67" t="s">
        <v>1</v>
      </c>
      <c r="C53" s="101" t="s">
        <v>2</v>
      </c>
      <c r="D53" s="101" t="s">
        <v>3</v>
      </c>
      <c r="E53" s="68" t="s">
        <v>20</v>
      </c>
      <c r="F53" s="68" t="s">
        <v>4</v>
      </c>
      <c r="G53" s="68" t="s">
        <v>5</v>
      </c>
      <c r="H53" s="101" t="s">
        <v>19</v>
      </c>
      <c r="I53" s="129" t="s">
        <v>40</v>
      </c>
      <c r="J53" s="101" t="s">
        <v>29</v>
      </c>
      <c r="K53" s="126" t="s">
        <v>30</v>
      </c>
      <c r="L53" s="174" t="s">
        <v>6</v>
      </c>
    </row>
    <row r="54" spans="1:12" s="2" customFormat="1" ht="15" customHeight="1" x14ac:dyDescent="0.2">
      <c r="A54" s="209">
        <v>44866</v>
      </c>
      <c r="B54" s="71" t="s">
        <v>65</v>
      </c>
      <c r="C54" s="72" t="s">
        <v>66</v>
      </c>
      <c r="D54" s="72" t="s">
        <v>67</v>
      </c>
      <c r="E54" s="201"/>
      <c r="F54" s="202"/>
      <c r="G54" s="202"/>
      <c r="H54" s="211" t="s">
        <v>68</v>
      </c>
      <c r="I54" s="83">
        <v>1</v>
      </c>
      <c r="J54" s="207">
        <v>0</v>
      </c>
      <c r="K54" s="99">
        <v>0</v>
      </c>
      <c r="L54" s="203">
        <v>6243</v>
      </c>
    </row>
    <row r="55" spans="1:12" s="2" customFormat="1" ht="15" customHeight="1" x14ac:dyDescent="0.2">
      <c r="A55" s="165">
        <v>44866</v>
      </c>
      <c r="B55" s="71" t="s">
        <v>69</v>
      </c>
      <c r="C55" s="72" t="s">
        <v>70</v>
      </c>
      <c r="D55" s="72" t="s">
        <v>71</v>
      </c>
      <c r="E55" s="201"/>
      <c r="F55" s="202"/>
      <c r="G55" s="202"/>
      <c r="H55" s="211" t="s">
        <v>72</v>
      </c>
      <c r="I55" s="83">
        <v>1</v>
      </c>
      <c r="J55" s="207">
        <v>0</v>
      </c>
      <c r="K55" s="99">
        <v>0</v>
      </c>
      <c r="L55" s="203">
        <v>5000</v>
      </c>
    </row>
    <row r="56" spans="1:12" s="2" customFormat="1" ht="15" customHeight="1" x14ac:dyDescent="0.2">
      <c r="A56" s="165">
        <v>44866</v>
      </c>
      <c r="B56" s="71" t="s">
        <v>73</v>
      </c>
      <c r="C56" s="72" t="s">
        <v>74</v>
      </c>
      <c r="D56" s="72" t="s">
        <v>75</v>
      </c>
      <c r="E56" s="201"/>
      <c r="F56" s="202"/>
      <c r="G56" s="202"/>
      <c r="H56" s="211" t="s">
        <v>76</v>
      </c>
      <c r="I56" s="83">
        <v>1</v>
      </c>
      <c r="J56" s="207">
        <v>0</v>
      </c>
      <c r="K56" s="99">
        <v>0</v>
      </c>
      <c r="L56" s="203">
        <v>30638</v>
      </c>
    </row>
    <row r="57" spans="1:12" s="2" customFormat="1" ht="15" customHeight="1" x14ac:dyDescent="0.2">
      <c r="A57" s="165">
        <v>44867</v>
      </c>
      <c r="B57" s="71" t="s">
        <v>93</v>
      </c>
      <c r="C57" s="72" t="s">
        <v>94</v>
      </c>
      <c r="D57" s="72"/>
      <c r="E57" s="201"/>
      <c r="F57" s="202"/>
      <c r="G57" s="202"/>
      <c r="H57" s="211" t="s">
        <v>95</v>
      </c>
      <c r="I57" s="83">
        <v>1</v>
      </c>
      <c r="J57" s="207">
        <v>0</v>
      </c>
      <c r="K57" s="99">
        <v>0</v>
      </c>
      <c r="L57" s="203">
        <v>8250</v>
      </c>
    </row>
    <row r="58" spans="1:12" s="2" customFormat="1" ht="15" customHeight="1" x14ac:dyDescent="0.2">
      <c r="A58" s="165">
        <v>44868</v>
      </c>
      <c r="B58" s="71" t="s">
        <v>119</v>
      </c>
      <c r="C58" s="72" t="s">
        <v>120</v>
      </c>
      <c r="D58" s="72" t="s">
        <v>121</v>
      </c>
      <c r="E58" s="201"/>
      <c r="F58" s="202"/>
      <c r="G58" s="202"/>
      <c r="H58" s="211" t="s">
        <v>122</v>
      </c>
      <c r="I58" s="83">
        <v>1</v>
      </c>
      <c r="J58" s="207">
        <v>4195</v>
      </c>
      <c r="K58" s="99">
        <v>1050</v>
      </c>
      <c r="L58" s="203">
        <v>46800</v>
      </c>
    </row>
    <row r="59" spans="1:12" s="2" customFormat="1" ht="15" customHeight="1" x14ac:dyDescent="0.2">
      <c r="A59" s="163">
        <v>44869</v>
      </c>
      <c r="B59" s="78" t="s">
        <v>146</v>
      </c>
      <c r="C59" s="73" t="s">
        <v>147</v>
      </c>
      <c r="D59" s="73" t="s">
        <v>88</v>
      </c>
      <c r="E59" s="73"/>
      <c r="F59" s="201"/>
      <c r="G59" s="73"/>
      <c r="H59" s="73" t="s">
        <v>148</v>
      </c>
      <c r="I59" s="81">
        <v>1</v>
      </c>
      <c r="J59" s="239">
        <v>0</v>
      </c>
      <c r="K59" s="117">
        <v>0</v>
      </c>
      <c r="L59" s="164">
        <v>3500</v>
      </c>
    </row>
    <row r="60" spans="1:12" s="2" customFormat="1" ht="15" customHeight="1" x14ac:dyDescent="0.2">
      <c r="A60" s="165">
        <v>44869</v>
      </c>
      <c r="B60" s="71" t="s">
        <v>149</v>
      </c>
      <c r="C60" s="72" t="s">
        <v>150</v>
      </c>
      <c r="D60" s="72" t="s">
        <v>151</v>
      </c>
      <c r="E60" s="201"/>
      <c r="F60" s="202"/>
      <c r="G60" s="202"/>
      <c r="H60" s="211" t="s">
        <v>152</v>
      </c>
      <c r="I60" s="83">
        <v>1</v>
      </c>
      <c r="J60" s="207">
        <v>0</v>
      </c>
      <c r="K60" s="99">
        <v>0</v>
      </c>
      <c r="L60" s="203">
        <v>1600</v>
      </c>
    </row>
    <row r="61" spans="1:12" s="2" customFormat="1" ht="15" customHeight="1" x14ac:dyDescent="0.2">
      <c r="A61" s="165">
        <v>44873</v>
      </c>
      <c r="B61" s="71" t="s">
        <v>126</v>
      </c>
      <c r="C61" s="72" t="s">
        <v>127</v>
      </c>
      <c r="D61" s="248" t="s">
        <v>128</v>
      </c>
      <c r="E61" s="201"/>
      <c r="F61" s="202"/>
      <c r="G61" s="202"/>
      <c r="H61" s="211" t="s">
        <v>129</v>
      </c>
      <c r="I61" s="83">
        <v>1</v>
      </c>
      <c r="J61" s="75">
        <v>0</v>
      </c>
      <c r="K61" s="99">
        <v>0</v>
      </c>
      <c r="L61" s="164">
        <v>52250</v>
      </c>
    </row>
    <row r="62" spans="1:12" s="2" customFormat="1" ht="15" customHeight="1" x14ac:dyDescent="0.2">
      <c r="A62" s="163">
        <v>44873</v>
      </c>
      <c r="B62" s="78" t="s">
        <v>175</v>
      </c>
      <c r="C62" s="73" t="s">
        <v>176</v>
      </c>
      <c r="D62" s="73" t="s">
        <v>177</v>
      </c>
      <c r="E62" s="73"/>
      <c r="F62" s="201"/>
      <c r="G62" s="73"/>
      <c r="H62" s="73" t="s">
        <v>178</v>
      </c>
      <c r="I62" s="81">
        <v>1</v>
      </c>
      <c r="J62" s="239">
        <v>0</v>
      </c>
      <c r="K62" s="117">
        <v>0</v>
      </c>
      <c r="L62" s="164">
        <v>21076</v>
      </c>
    </row>
    <row r="63" spans="1:12" s="2" customFormat="1" ht="15" customHeight="1" x14ac:dyDescent="0.2">
      <c r="A63" s="165">
        <v>44873</v>
      </c>
      <c r="B63" s="71" t="s">
        <v>179</v>
      </c>
      <c r="C63" s="72" t="s">
        <v>180</v>
      </c>
      <c r="D63" s="72" t="s">
        <v>181</v>
      </c>
      <c r="E63" s="201"/>
      <c r="F63" s="202"/>
      <c r="G63" s="202"/>
      <c r="H63" s="211" t="s">
        <v>178</v>
      </c>
      <c r="I63" s="83">
        <v>1</v>
      </c>
      <c r="J63" s="207">
        <v>0</v>
      </c>
      <c r="K63" s="99">
        <v>0</v>
      </c>
      <c r="L63" s="164">
        <v>16548</v>
      </c>
    </row>
    <row r="64" spans="1:12" s="2" customFormat="1" ht="15" customHeight="1" x14ac:dyDescent="0.2">
      <c r="A64" s="165">
        <v>44873</v>
      </c>
      <c r="B64" s="71" t="s">
        <v>182</v>
      </c>
      <c r="C64" s="72" t="s">
        <v>183</v>
      </c>
      <c r="D64" s="72" t="s">
        <v>184</v>
      </c>
      <c r="E64" s="201"/>
      <c r="F64" s="202"/>
      <c r="G64" s="202"/>
      <c r="H64" s="211" t="s">
        <v>178</v>
      </c>
      <c r="I64" s="83">
        <v>1</v>
      </c>
      <c r="J64" s="207">
        <v>0</v>
      </c>
      <c r="K64" s="99">
        <v>0</v>
      </c>
      <c r="L64" s="203">
        <v>23312</v>
      </c>
    </row>
    <row r="65" spans="1:12" s="2" customFormat="1" ht="15" customHeight="1" x14ac:dyDescent="0.2">
      <c r="A65" s="209">
        <v>44873</v>
      </c>
      <c r="B65" s="210" t="s">
        <v>185</v>
      </c>
      <c r="C65" s="211" t="s">
        <v>186</v>
      </c>
      <c r="D65" s="211" t="s">
        <v>187</v>
      </c>
      <c r="E65" s="201"/>
      <c r="F65" s="236"/>
      <c r="G65" s="236"/>
      <c r="H65" s="211" t="s">
        <v>188</v>
      </c>
      <c r="I65" s="81">
        <v>1</v>
      </c>
      <c r="J65" s="237">
        <v>0</v>
      </c>
      <c r="K65" s="238">
        <v>0</v>
      </c>
      <c r="L65" s="164">
        <v>33452</v>
      </c>
    </row>
    <row r="66" spans="1:12" s="2" customFormat="1" ht="15" customHeight="1" x14ac:dyDescent="0.2">
      <c r="A66" s="165">
        <v>44873</v>
      </c>
      <c r="B66" s="71" t="s">
        <v>216</v>
      </c>
      <c r="C66" s="72" t="s">
        <v>217</v>
      </c>
      <c r="D66" s="72"/>
      <c r="E66" s="201"/>
      <c r="F66" s="202"/>
      <c r="G66" s="202"/>
      <c r="H66" s="211" t="s">
        <v>218</v>
      </c>
      <c r="I66" s="83">
        <v>1</v>
      </c>
      <c r="J66" s="207">
        <v>0</v>
      </c>
      <c r="K66" s="99">
        <v>0</v>
      </c>
      <c r="L66" s="203">
        <v>11250</v>
      </c>
    </row>
    <row r="67" spans="1:12" s="2" customFormat="1" ht="15.75" customHeight="1" x14ac:dyDescent="0.2">
      <c r="A67" s="165">
        <v>44873</v>
      </c>
      <c r="B67" s="71" t="s">
        <v>221</v>
      </c>
      <c r="C67" s="72" t="s">
        <v>222</v>
      </c>
      <c r="D67" s="72"/>
      <c r="E67" s="201"/>
      <c r="F67" s="202"/>
      <c r="G67" s="202"/>
      <c r="H67" s="211" t="s">
        <v>223</v>
      </c>
      <c r="I67" s="83">
        <v>1</v>
      </c>
      <c r="J67" s="207">
        <v>0</v>
      </c>
      <c r="K67" s="99">
        <v>0</v>
      </c>
      <c r="L67" s="203">
        <v>51240</v>
      </c>
    </row>
    <row r="68" spans="1:12" s="2" customFormat="1" ht="15" customHeight="1" x14ac:dyDescent="0.2">
      <c r="A68" s="163">
        <v>44874</v>
      </c>
      <c r="B68" s="78" t="s">
        <v>199</v>
      </c>
      <c r="C68" s="73" t="s">
        <v>200</v>
      </c>
      <c r="D68" s="73"/>
      <c r="E68" s="73"/>
      <c r="F68" s="201"/>
      <c r="G68" s="73"/>
      <c r="H68" s="247" t="s">
        <v>201</v>
      </c>
      <c r="I68" s="81">
        <v>1</v>
      </c>
      <c r="J68" s="239">
        <v>0</v>
      </c>
      <c r="K68" s="117">
        <v>0</v>
      </c>
      <c r="L68" s="164">
        <v>15000</v>
      </c>
    </row>
    <row r="69" spans="1:12" s="2" customFormat="1" ht="15" customHeight="1" x14ac:dyDescent="0.2">
      <c r="A69" s="312">
        <v>44874</v>
      </c>
      <c r="B69" s="71" t="s">
        <v>202</v>
      </c>
      <c r="C69" s="72" t="s">
        <v>203</v>
      </c>
      <c r="D69" s="72" t="s">
        <v>79</v>
      </c>
      <c r="E69" s="201"/>
      <c r="F69" s="202"/>
      <c r="G69" s="202"/>
      <c r="H69" s="211" t="s">
        <v>204</v>
      </c>
      <c r="I69" s="83">
        <v>1</v>
      </c>
      <c r="J69" s="75">
        <v>0</v>
      </c>
      <c r="K69" s="99">
        <v>0</v>
      </c>
      <c r="L69" s="164">
        <v>7000</v>
      </c>
    </row>
    <row r="70" spans="1:12" s="2" customFormat="1" ht="15" customHeight="1" x14ac:dyDescent="0.2">
      <c r="A70" s="165">
        <v>44874</v>
      </c>
      <c r="B70" s="71" t="s">
        <v>250</v>
      </c>
      <c r="C70" s="72" t="s">
        <v>251</v>
      </c>
      <c r="D70" s="72" t="s">
        <v>252</v>
      </c>
      <c r="E70" s="201"/>
      <c r="F70" s="202"/>
      <c r="G70" s="202"/>
      <c r="H70" s="211" t="s">
        <v>253</v>
      </c>
      <c r="I70" s="83">
        <v>1</v>
      </c>
      <c r="J70" s="207">
        <v>400</v>
      </c>
      <c r="K70" s="99">
        <v>0</v>
      </c>
      <c r="L70" s="203">
        <v>65000</v>
      </c>
    </row>
    <row r="71" spans="1:12" s="2" customFormat="1" ht="14.25" customHeight="1" x14ac:dyDescent="0.2">
      <c r="A71" s="165">
        <v>44875</v>
      </c>
      <c r="B71" s="71" t="s">
        <v>261</v>
      </c>
      <c r="C71" s="72" t="s">
        <v>262</v>
      </c>
      <c r="D71" s="72"/>
      <c r="E71" s="201"/>
      <c r="F71" s="202"/>
      <c r="G71" s="202"/>
      <c r="H71" s="211" t="s">
        <v>263</v>
      </c>
      <c r="I71" s="83">
        <v>1</v>
      </c>
      <c r="J71" s="207">
        <v>0</v>
      </c>
      <c r="K71" s="99">
        <v>0</v>
      </c>
      <c r="L71" s="203">
        <v>48794</v>
      </c>
    </row>
    <row r="72" spans="1:12" s="2" customFormat="1" ht="15" customHeight="1" x14ac:dyDescent="0.2">
      <c r="A72" s="165">
        <v>44875</v>
      </c>
      <c r="B72" s="71" t="s">
        <v>264</v>
      </c>
      <c r="C72" s="72" t="s">
        <v>265</v>
      </c>
      <c r="D72" s="72" t="s">
        <v>266</v>
      </c>
      <c r="E72" s="201"/>
      <c r="F72" s="202"/>
      <c r="G72" s="202"/>
      <c r="H72" s="211" t="s">
        <v>267</v>
      </c>
      <c r="I72" s="83">
        <v>1</v>
      </c>
      <c r="J72" s="207">
        <v>0</v>
      </c>
      <c r="K72" s="99">
        <v>0</v>
      </c>
      <c r="L72" s="203">
        <v>81000</v>
      </c>
    </row>
    <row r="73" spans="1:12" s="2" customFormat="1" ht="15" customHeight="1" x14ac:dyDescent="0.2">
      <c r="A73" s="165">
        <v>44875</v>
      </c>
      <c r="B73" s="71" t="s">
        <v>271</v>
      </c>
      <c r="C73" s="72" t="s">
        <v>272</v>
      </c>
      <c r="D73" s="72" t="s">
        <v>273</v>
      </c>
      <c r="E73" s="201"/>
      <c r="F73" s="202"/>
      <c r="G73" s="202"/>
      <c r="H73" s="211" t="s">
        <v>274</v>
      </c>
      <c r="I73" s="83">
        <v>1</v>
      </c>
      <c r="J73" s="207">
        <v>1204</v>
      </c>
      <c r="K73" s="99">
        <v>424</v>
      </c>
      <c r="L73" s="203">
        <v>75000</v>
      </c>
    </row>
    <row r="74" spans="1:12" s="2" customFormat="1" ht="15" customHeight="1" x14ac:dyDescent="0.2">
      <c r="A74" s="209">
        <v>44875</v>
      </c>
      <c r="B74" s="210" t="s">
        <v>275</v>
      </c>
      <c r="C74" s="211" t="s">
        <v>276</v>
      </c>
      <c r="D74" s="211" t="s">
        <v>266</v>
      </c>
      <c r="E74" s="201"/>
      <c r="F74" s="236"/>
      <c r="G74" s="236"/>
      <c r="H74" s="211" t="s">
        <v>277</v>
      </c>
      <c r="I74" s="83">
        <v>1</v>
      </c>
      <c r="J74" s="207">
        <v>0</v>
      </c>
      <c r="K74" s="315">
        <v>0</v>
      </c>
      <c r="L74" s="203">
        <v>0</v>
      </c>
    </row>
    <row r="75" spans="1:12" s="2" customFormat="1" ht="15" customHeight="1" x14ac:dyDescent="0.2">
      <c r="A75" s="209">
        <v>44875</v>
      </c>
      <c r="B75" s="210" t="s">
        <v>278</v>
      </c>
      <c r="C75" s="211" t="s">
        <v>279</v>
      </c>
      <c r="D75" s="211" t="s">
        <v>280</v>
      </c>
      <c r="E75" s="201"/>
      <c r="F75" s="236"/>
      <c r="G75" s="236"/>
      <c r="H75" s="211" t="s">
        <v>281</v>
      </c>
      <c r="I75" s="83">
        <v>1</v>
      </c>
      <c r="J75" s="207">
        <v>0</v>
      </c>
      <c r="K75" s="315">
        <v>0</v>
      </c>
      <c r="L75" s="203">
        <v>8000</v>
      </c>
    </row>
    <row r="76" spans="1:12" s="2" customFormat="1" ht="15" customHeight="1" x14ac:dyDescent="0.2">
      <c r="A76" s="165">
        <v>44876</v>
      </c>
      <c r="B76" s="71" t="s">
        <v>268</v>
      </c>
      <c r="C76" s="72" t="s">
        <v>269</v>
      </c>
      <c r="D76" s="72" t="s">
        <v>270</v>
      </c>
      <c r="E76" s="201"/>
      <c r="F76" s="202"/>
      <c r="G76" s="202"/>
      <c r="H76" s="211" t="s">
        <v>76</v>
      </c>
      <c r="I76" s="83">
        <v>1</v>
      </c>
      <c r="J76" s="207">
        <v>0</v>
      </c>
      <c r="K76" s="99">
        <v>0</v>
      </c>
      <c r="L76" s="164">
        <v>30694</v>
      </c>
    </row>
    <row r="77" spans="1:12" s="2" customFormat="1" ht="15" customHeight="1" x14ac:dyDescent="0.2">
      <c r="A77" s="209">
        <v>44881</v>
      </c>
      <c r="B77" s="210" t="s">
        <v>380</v>
      </c>
      <c r="C77" s="211" t="s">
        <v>381</v>
      </c>
      <c r="D77" s="211" t="s">
        <v>168</v>
      </c>
      <c r="E77" s="201"/>
      <c r="F77" s="236"/>
      <c r="G77" s="236"/>
      <c r="H77" s="211" t="s">
        <v>382</v>
      </c>
      <c r="I77" s="83">
        <v>1</v>
      </c>
      <c r="J77" s="207">
        <v>0</v>
      </c>
      <c r="K77" s="315">
        <v>0</v>
      </c>
      <c r="L77" s="203">
        <v>5000</v>
      </c>
    </row>
    <row r="78" spans="1:12" s="2" customFormat="1" ht="15" customHeight="1" x14ac:dyDescent="0.2">
      <c r="A78" s="209">
        <v>44882</v>
      </c>
      <c r="B78" s="210" t="s">
        <v>372</v>
      </c>
      <c r="C78" s="211" t="s">
        <v>373</v>
      </c>
      <c r="D78" s="211" t="s">
        <v>374</v>
      </c>
      <c r="E78" s="201"/>
      <c r="F78" s="236"/>
      <c r="G78" s="236"/>
      <c r="H78" s="211" t="s">
        <v>375</v>
      </c>
      <c r="I78" s="83">
        <v>1</v>
      </c>
      <c r="J78" s="207">
        <v>0</v>
      </c>
      <c r="K78" s="315">
        <v>0</v>
      </c>
      <c r="L78" s="203">
        <v>50235</v>
      </c>
    </row>
    <row r="79" spans="1:12" s="2" customFormat="1" ht="15" customHeight="1" x14ac:dyDescent="0.2">
      <c r="A79" s="209">
        <v>44882</v>
      </c>
      <c r="B79" s="210" t="s">
        <v>376</v>
      </c>
      <c r="C79" s="211" t="s">
        <v>377</v>
      </c>
      <c r="D79" s="211" t="s">
        <v>378</v>
      </c>
      <c r="E79" s="201"/>
      <c r="F79" s="236"/>
      <c r="G79" s="236"/>
      <c r="H79" s="211" t="s">
        <v>379</v>
      </c>
      <c r="I79" s="83">
        <v>1</v>
      </c>
      <c r="J79" s="207">
        <v>0</v>
      </c>
      <c r="K79" s="315">
        <v>0</v>
      </c>
      <c r="L79" s="203">
        <v>16000</v>
      </c>
    </row>
    <row r="80" spans="1:12" s="2" customFormat="1" ht="15" customHeight="1" x14ac:dyDescent="0.2">
      <c r="A80" s="209">
        <v>44883</v>
      </c>
      <c r="B80" s="210" t="s">
        <v>419</v>
      </c>
      <c r="C80" s="211" t="s">
        <v>420</v>
      </c>
      <c r="D80" s="211" t="s">
        <v>421</v>
      </c>
      <c r="E80" s="201"/>
      <c r="F80" s="236"/>
      <c r="G80" s="236"/>
      <c r="H80" s="211" t="s">
        <v>129</v>
      </c>
      <c r="I80" s="83">
        <v>1</v>
      </c>
      <c r="J80" s="207">
        <v>0</v>
      </c>
      <c r="K80" s="315">
        <v>0</v>
      </c>
      <c r="L80" s="203">
        <v>49910</v>
      </c>
    </row>
    <row r="81" spans="1:12" s="2" customFormat="1" ht="15" customHeight="1" x14ac:dyDescent="0.2">
      <c r="A81" s="209">
        <v>44883</v>
      </c>
      <c r="B81" s="210" t="s">
        <v>424</v>
      </c>
      <c r="C81" s="211" t="s">
        <v>425</v>
      </c>
      <c r="D81" s="211" t="s">
        <v>426</v>
      </c>
      <c r="E81" s="201"/>
      <c r="F81" s="236"/>
      <c r="G81" s="236"/>
      <c r="H81" s="211" t="s">
        <v>427</v>
      </c>
      <c r="I81" s="83">
        <v>1</v>
      </c>
      <c r="J81" s="207">
        <v>0</v>
      </c>
      <c r="K81" s="315">
        <v>0</v>
      </c>
      <c r="L81" s="203">
        <v>9346</v>
      </c>
    </row>
    <row r="82" spans="1:12" s="2" customFormat="1" ht="15" customHeight="1" x14ac:dyDescent="0.2">
      <c r="A82" s="165">
        <v>44887</v>
      </c>
      <c r="B82" s="71" t="s">
        <v>432</v>
      </c>
      <c r="C82" s="72" t="s">
        <v>433</v>
      </c>
      <c r="D82" s="72" t="s">
        <v>434</v>
      </c>
      <c r="E82" s="201"/>
      <c r="F82" s="202"/>
      <c r="G82" s="202"/>
      <c r="H82" s="211" t="s">
        <v>435</v>
      </c>
      <c r="I82" s="83">
        <v>1</v>
      </c>
      <c r="J82" s="207">
        <v>0</v>
      </c>
      <c r="K82" s="99">
        <v>0</v>
      </c>
      <c r="L82" s="203">
        <v>200</v>
      </c>
    </row>
    <row r="83" spans="1:12" s="2" customFormat="1" ht="15" customHeight="1" x14ac:dyDescent="0.2">
      <c r="A83" s="209">
        <v>44887</v>
      </c>
      <c r="B83" s="210" t="s">
        <v>438</v>
      </c>
      <c r="C83" s="249" t="s">
        <v>439</v>
      </c>
      <c r="D83" s="211" t="s">
        <v>440</v>
      </c>
      <c r="E83" s="201"/>
      <c r="F83" s="236"/>
      <c r="G83" s="236"/>
      <c r="H83" s="211" t="s">
        <v>441</v>
      </c>
      <c r="I83" s="83">
        <v>1</v>
      </c>
      <c r="J83" s="207">
        <v>0</v>
      </c>
      <c r="K83" s="315">
        <v>0</v>
      </c>
      <c r="L83" s="203">
        <v>33614</v>
      </c>
    </row>
    <row r="84" spans="1:12" s="2" customFormat="1" ht="15" customHeight="1" x14ac:dyDescent="0.2">
      <c r="A84" s="209">
        <v>44887</v>
      </c>
      <c r="B84" s="210" t="s">
        <v>442</v>
      </c>
      <c r="C84" s="211" t="s">
        <v>443</v>
      </c>
      <c r="D84" s="211"/>
      <c r="E84" s="201"/>
      <c r="F84" s="236"/>
      <c r="G84" s="236"/>
      <c r="H84" s="211" t="s">
        <v>129</v>
      </c>
      <c r="I84" s="83">
        <v>1</v>
      </c>
      <c r="J84" s="207">
        <v>0</v>
      </c>
      <c r="K84" s="315">
        <v>0</v>
      </c>
      <c r="L84" s="203">
        <v>34628</v>
      </c>
    </row>
    <row r="85" spans="1:12" s="2" customFormat="1" ht="15" customHeight="1" x14ac:dyDescent="0.2">
      <c r="A85" s="209">
        <v>44887</v>
      </c>
      <c r="B85" s="210" t="s">
        <v>444</v>
      </c>
      <c r="C85" s="211" t="s">
        <v>445</v>
      </c>
      <c r="D85" s="211" t="s">
        <v>446</v>
      </c>
      <c r="E85" s="201"/>
      <c r="F85" s="236"/>
      <c r="G85" s="236"/>
      <c r="H85" s="211" t="s">
        <v>447</v>
      </c>
      <c r="I85" s="83">
        <v>1</v>
      </c>
      <c r="J85" s="207">
        <v>0</v>
      </c>
      <c r="K85" s="315">
        <v>0</v>
      </c>
      <c r="L85" s="203">
        <v>3300</v>
      </c>
    </row>
    <row r="86" spans="1:12" s="2" customFormat="1" ht="15" customHeight="1" x14ac:dyDescent="0.2">
      <c r="A86" s="209">
        <v>44887</v>
      </c>
      <c r="B86" s="210" t="s">
        <v>494</v>
      </c>
      <c r="C86" s="211" t="s">
        <v>495</v>
      </c>
      <c r="D86" s="211" t="s">
        <v>266</v>
      </c>
      <c r="E86" s="201"/>
      <c r="F86" s="236"/>
      <c r="G86" s="236"/>
      <c r="H86" s="211" t="s">
        <v>496</v>
      </c>
      <c r="I86" s="83">
        <v>1</v>
      </c>
      <c r="J86" s="207">
        <v>0</v>
      </c>
      <c r="K86" s="315">
        <v>0</v>
      </c>
      <c r="L86" s="203">
        <v>27024</v>
      </c>
    </row>
    <row r="87" spans="1:12" s="2" customFormat="1" ht="15" customHeight="1" x14ac:dyDescent="0.2">
      <c r="A87" s="209">
        <v>44887</v>
      </c>
      <c r="B87" s="210" t="s">
        <v>506</v>
      </c>
      <c r="C87" s="211" t="s">
        <v>507</v>
      </c>
      <c r="D87" s="211" t="s">
        <v>508</v>
      </c>
      <c r="E87" s="201"/>
      <c r="F87" s="236"/>
      <c r="G87" s="236"/>
      <c r="H87" s="211" t="s">
        <v>509</v>
      </c>
      <c r="I87" s="83">
        <v>1</v>
      </c>
      <c r="J87" s="207">
        <v>0</v>
      </c>
      <c r="K87" s="315">
        <v>0</v>
      </c>
      <c r="L87" s="203">
        <v>5800</v>
      </c>
    </row>
    <row r="88" spans="1:12" s="2" customFormat="1" ht="15" customHeight="1" x14ac:dyDescent="0.2">
      <c r="A88" s="209">
        <v>44888</v>
      </c>
      <c r="B88" s="210" t="s">
        <v>475</v>
      </c>
      <c r="C88" s="211" t="s">
        <v>476</v>
      </c>
      <c r="D88" s="211"/>
      <c r="E88" s="201"/>
      <c r="F88" s="236"/>
      <c r="G88" s="236"/>
      <c r="H88" s="211" t="s">
        <v>477</v>
      </c>
      <c r="I88" s="83">
        <v>1</v>
      </c>
      <c r="J88" s="207">
        <v>0</v>
      </c>
      <c r="K88" s="315">
        <v>0</v>
      </c>
      <c r="L88" s="203">
        <v>1500</v>
      </c>
    </row>
    <row r="89" spans="1:12" s="2" customFormat="1" ht="15" customHeight="1" x14ac:dyDescent="0.2">
      <c r="A89" s="209">
        <v>44888</v>
      </c>
      <c r="B89" s="210" t="s">
        <v>491</v>
      </c>
      <c r="C89" s="211" t="s">
        <v>492</v>
      </c>
      <c r="D89" s="211" t="s">
        <v>493</v>
      </c>
      <c r="E89" s="201"/>
      <c r="F89" s="236"/>
      <c r="G89" s="236"/>
      <c r="H89" s="211" t="s">
        <v>274</v>
      </c>
      <c r="I89" s="83">
        <v>1</v>
      </c>
      <c r="J89" s="207">
        <v>1454</v>
      </c>
      <c r="K89" s="315">
        <v>657</v>
      </c>
      <c r="L89" s="203">
        <v>90800</v>
      </c>
    </row>
    <row r="90" spans="1:12" s="2" customFormat="1" ht="15" customHeight="1" x14ac:dyDescent="0.2">
      <c r="A90" s="209">
        <v>44893</v>
      </c>
      <c r="B90" s="210" t="s">
        <v>471</v>
      </c>
      <c r="C90" s="211" t="s">
        <v>472</v>
      </c>
      <c r="D90" s="211" t="s">
        <v>473</v>
      </c>
      <c r="E90" s="201"/>
      <c r="F90" s="236"/>
      <c r="G90" s="236"/>
      <c r="H90" s="211" t="s">
        <v>474</v>
      </c>
      <c r="I90" s="83">
        <v>1</v>
      </c>
      <c r="J90" s="207">
        <v>0</v>
      </c>
      <c r="K90" s="315">
        <v>0</v>
      </c>
      <c r="L90" s="203">
        <v>5400</v>
      </c>
    </row>
    <row r="91" spans="1:12" s="2" customFormat="1" ht="15" customHeight="1" x14ac:dyDescent="0.2">
      <c r="A91" s="209">
        <v>44893</v>
      </c>
      <c r="B91" s="210" t="s">
        <v>512</v>
      </c>
      <c r="C91" s="211" t="s">
        <v>513</v>
      </c>
      <c r="D91" s="211"/>
      <c r="E91" s="201"/>
      <c r="F91" s="236"/>
      <c r="G91" s="236"/>
      <c r="H91" s="211" t="s">
        <v>514</v>
      </c>
      <c r="I91" s="83">
        <v>1</v>
      </c>
      <c r="J91" s="207">
        <v>0</v>
      </c>
      <c r="K91" s="315">
        <v>0</v>
      </c>
      <c r="L91" s="203">
        <v>23500</v>
      </c>
    </row>
    <row r="92" spans="1:12" s="2" customFormat="1" ht="15" customHeight="1" x14ac:dyDescent="0.2">
      <c r="A92" s="209">
        <v>44893</v>
      </c>
      <c r="B92" s="210" t="s">
        <v>515</v>
      </c>
      <c r="C92" s="211" t="s">
        <v>516</v>
      </c>
      <c r="D92" s="211" t="s">
        <v>517</v>
      </c>
      <c r="E92" s="201"/>
      <c r="F92" s="236"/>
      <c r="G92" s="236"/>
      <c r="H92" s="211" t="s">
        <v>518</v>
      </c>
      <c r="I92" s="83">
        <v>1</v>
      </c>
      <c r="J92" s="207">
        <v>0</v>
      </c>
      <c r="K92" s="315">
        <v>0</v>
      </c>
      <c r="L92" s="203">
        <v>10000</v>
      </c>
    </row>
    <row r="93" spans="1:12" s="2" customFormat="1" ht="15" customHeight="1" x14ac:dyDescent="0.2">
      <c r="A93" s="209">
        <v>44893</v>
      </c>
      <c r="B93" s="210" t="s">
        <v>519</v>
      </c>
      <c r="C93" s="211" t="s">
        <v>520</v>
      </c>
      <c r="D93" s="211" t="s">
        <v>521</v>
      </c>
      <c r="E93" s="201"/>
      <c r="F93" s="236"/>
      <c r="G93" s="236"/>
      <c r="H93" s="211" t="s">
        <v>522</v>
      </c>
      <c r="I93" s="83">
        <v>1</v>
      </c>
      <c r="J93" s="207">
        <v>0</v>
      </c>
      <c r="K93" s="315">
        <v>0</v>
      </c>
      <c r="L93" s="203">
        <v>6394</v>
      </c>
    </row>
    <row r="94" spans="1:12" s="2" customFormat="1" ht="15" customHeight="1" x14ac:dyDescent="0.2">
      <c r="A94" s="209">
        <v>44894</v>
      </c>
      <c r="B94" s="210" t="s">
        <v>534</v>
      </c>
      <c r="C94" s="211" t="s">
        <v>535</v>
      </c>
      <c r="D94" s="211" t="s">
        <v>536</v>
      </c>
      <c r="E94" s="201"/>
      <c r="F94" s="236"/>
      <c r="G94" s="236"/>
      <c r="H94" s="211" t="s">
        <v>537</v>
      </c>
      <c r="I94" s="83">
        <v>1</v>
      </c>
      <c r="J94" s="207">
        <v>0</v>
      </c>
      <c r="K94" s="315">
        <v>0</v>
      </c>
      <c r="L94" s="203">
        <v>16000</v>
      </c>
    </row>
    <row r="95" spans="1:12" s="2" customFormat="1" ht="15" customHeight="1" x14ac:dyDescent="0.2">
      <c r="A95" s="209">
        <v>44894</v>
      </c>
      <c r="B95" s="210" t="s">
        <v>538</v>
      </c>
      <c r="C95" s="211" t="s">
        <v>539</v>
      </c>
      <c r="D95" s="211"/>
      <c r="E95" s="201"/>
      <c r="F95" s="236"/>
      <c r="G95" s="236"/>
      <c r="H95" s="211" t="s">
        <v>540</v>
      </c>
      <c r="I95" s="83">
        <v>1</v>
      </c>
      <c r="J95" s="207">
        <v>2111</v>
      </c>
      <c r="K95" s="315">
        <v>451</v>
      </c>
      <c r="L95" s="203">
        <v>3000</v>
      </c>
    </row>
    <row r="96" spans="1:12" s="2" customFormat="1" ht="15" customHeight="1" x14ac:dyDescent="0.2">
      <c r="A96" s="209">
        <v>44894</v>
      </c>
      <c r="B96" s="210" t="s">
        <v>545</v>
      </c>
      <c r="C96" s="211" t="s">
        <v>546</v>
      </c>
      <c r="D96" s="211" t="s">
        <v>547</v>
      </c>
      <c r="E96" s="201"/>
      <c r="F96" s="236"/>
      <c r="G96" s="236"/>
      <c r="H96" s="211" t="s">
        <v>68</v>
      </c>
      <c r="I96" s="83">
        <v>1</v>
      </c>
      <c r="J96" s="207">
        <v>0</v>
      </c>
      <c r="K96" s="315">
        <v>0</v>
      </c>
      <c r="L96" s="203">
        <v>5000</v>
      </c>
    </row>
    <row r="97" spans="1:12" s="2" customFormat="1" ht="15" customHeight="1" x14ac:dyDescent="0.2">
      <c r="A97" s="209">
        <v>44895</v>
      </c>
      <c r="B97" s="210" t="s">
        <v>558</v>
      </c>
      <c r="C97" s="211" t="s">
        <v>559</v>
      </c>
      <c r="D97" s="211" t="s">
        <v>517</v>
      </c>
      <c r="E97" s="201"/>
      <c r="F97" s="236"/>
      <c r="G97" s="236"/>
      <c r="H97" s="211" t="s">
        <v>537</v>
      </c>
      <c r="I97" s="83">
        <v>1</v>
      </c>
      <c r="J97" s="207">
        <v>0</v>
      </c>
      <c r="K97" s="315">
        <v>0</v>
      </c>
      <c r="L97" s="203">
        <v>16000</v>
      </c>
    </row>
    <row r="98" spans="1:12" s="2" customFormat="1" ht="15" customHeight="1" x14ac:dyDescent="0.2">
      <c r="A98" s="209">
        <v>44895</v>
      </c>
      <c r="B98" s="210" t="s">
        <v>575</v>
      </c>
      <c r="C98" s="211" t="s">
        <v>576</v>
      </c>
      <c r="D98" s="211" t="s">
        <v>260</v>
      </c>
      <c r="E98" s="201"/>
      <c r="F98" s="236"/>
      <c r="G98" s="236"/>
      <c r="H98" s="211" t="s">
        <v>577</v>
      </c>
      <c r="I98" s="83">
        <v>1</v>
      </c>
      <c r="J98" s="207">
        <v>0</v>
      </c>
      <c r="K98" s="315">
        <v>0</v>
      </c>
      <c r="L98" s="203">
        <v>3500</v>
      </c>
    </row>
    <row r="99" spans="1:12" s="2" customFormat="1" ht="15" customHeight="1" x14ac:dyDescent="0.2">
      <c r="A99" s="209">
        <v>44895</v>
      </c>
      <c r="B99" s="210" t="s">
        <v>578</v>
      </c>
      <c r="C99" s="211" t="s">
        <v>359</v>
      </c>
      <c r="D99" s="211" t="s">
        <v>260</v>
      </c>
      <c r="E99" s="201"/>
      <c r="F99" s="236"/>
      <c r="G99" s="236"/>
      <c r="H99" s="211" t="s">
        <v>577</v>
      </c>
      <c r="I99" s="83">
        <v>1</v>
      </c>
      <c r="J99" s="207">
        <v>0</v>
      </c>
      <c r="K99" s="315">
        <v>0</v>
      </c>
      <c r="L99" s="203">
        <v>3500</v>
      </c>
    </row>
    <row r="100" spans="1:12" s="2" customFormat="1" ht="15" customHeight="1" x14ac:dyDescent="0.2">
      <c r="A100" s="209">
        <v>44895</v>
      </c>
      <c r="B100" s="210" t="s">
        <v>579</v>
      </c>
      <c r="C100" s="211" t="s">
        <v>580</v>
      </c>
      <c r="D100" s="211" t="s">
        <v>581</v>
      </c>
      <c r="E100" s="201"/>
      <c r="F100" s="236"/>
      <c r="G100" s="236"/>
      <c r="H100" s="211" t="s">
        <v>582</v>
      </c>
      <c r="I100" s="83">
        <v>1</v>
      </c>
      <c r="J100" s="207">
        <v>0</v>
      </c>
      <c r="K100" s="315">
        <v>0</v>
      </c>
      <c r="L100" s="203">
        <v>8000</v>
      </c>
    </row>
    <row r="101" spans="1:12" s="2" customFormat="1" ht="15" customHeight="1" x14ac:dyDescent="0.2">
      <c r="A101" s="175"/>
      <c r="B101" s="46"/>
      <c r="C101" s="47"/>
      <c r="D101" s="48"/>
      <c r="E101" s="47"/>
      <c r="F101" s="47"/>
      <c r="G101" s="49"/>
      <c r="H101" s="21" t="s">
        <v>13</v>
      </c>
      <c r="I101" s="176">
        <f>SUM(I54:I100)</f>
        <v>47</v>
      </c>
      <c r="J101" s="177">
        <f>SUM(J54:J100)</f>
        <v>9364</v>
      </c>
      <c r="K101" s="100">
        <f>SUM(K54:K100)</f>
        <v>2582</v>
      </c>
      <c r="L101" s="178">
        <f>SUM(L54:L100)</f>
        <v>1069298</v>
      </c>
    </row>
    <row r="102" spans="1:12" s="2" customFormat="1" ht="15" customHeight="1" x14ac:dyDescent="0.2">
      <c r="A102" s="4"/>
      <c r="B102" s="8"/>
      <c r="C102" s="3"/>
      <c r="D102" s="5"/>
      <c r="E102" s="3"/>
      <c r="F102" s="3"/>
      <c r="G102" s="3"/>
      <c r="H102" s="6"/>
      <c r="I102" s="18"/>
      <c r="J102" s="5"/>
      <c r="K102" s="3"/>
      <c r="L102" s="5"/>
    </row>
    <row r="103" spans="1:12" s="2" customFormat="1" ht="15" customHeight="1" x14ac:dyDescent="0.2"/>
    <row r="104" spans="1:12" s="2" customFormat="1" ht="15" customHeight="1" x14ac:dyDescent="0.2">
      <c r="A104" s="4"/>
      <c r="B104" s="8"/>
      <c r="C104" s="3"/>
      <c r="D104" s="5"/>
      <c r="E104" s="3"/>
      <c r="F104" s="3"/>
      <c r="G104" s="3"/>
      <c r="H104" s="6"/>
      <c r="I104" s="18"/>
      <c r="J104" s="5"/>
      <c r="K104" s="3"/>
      <c r="L104" s="5"/>
    </row>
    <row r="105" spans="1:12" s="2" customFormat="1" ht="15" customHeight="1" x14ac:dyDescent="0.2"/>
    <row r="106" spans="1:12" s="2" customFormat="1" ht="15" customHeight="1" x14ac:dyDescent="0.2">
      <c r="A106" s="4"/>
      <c r="B106" s="8"/>
      <c r="C106" s="3"/>
      <c r="D106" s="5"/>
      <c r="E106" s="3"/>
      <c r="F106" s="3"/>
      <c r="G106" s="3"/>
      <c r="H106" s="6"/>
      <c r="I106" s="18"/>
      <c r="J106" s="5"/>
      <c r="K106" s="3"/>
      <c r="L106" s="5"/>
    </row>
    <row r="107" spans="1:12" s="2" customFormat="1" ht="15" customHeight="1" x14ac:dyDescent="0.2">
      <c r="A107" s="4"/>
      <c r="B107" s="8"/>
      <c r="C107" s="3"/>
      <c r="D107" s="5"/>
      <c r="E107" s="3"/>
      <c r="F107" s="3"/>
      <c r="G107" s="3"/>
      <c r="H107" s="6"/>
      <c r="I107" s="18"/>
      <c r="J107" s="5"/>
      <c r="K107" s="3"/>
      <c r="L107" s="5"/>
    </row>
    <row r="108" spans="1:12" s="2" customFormat="1" ht="15" customHeight="1" x14ac:dyDescent="0.2">
      <c r="A108" s="4"/>
      <c r="B108" s="8"/>
      <c r="C108" s="3"/>
      <c r="D108" s="5"/>
      <c r="E108" s="3"/>
      <c r="F108" s="3"/>
      <c r="G108" s="3"/>
      <c r="H108" s="6"/>
      <c r="I108" s="18"/>
      <c r="J108" s="5"/>
      <c r="K108" s="3"/>
      <c r="L108" s="5"/>
    </row>
    <row r="109" spans="1:12" s="2" customFormat="1" ht="15" customHeight="1" x14ac:dyDescent="0.2">
      <c r="A109" s="4"/>
      <c r="B109" s="8"/>
      <c r="C109" s="3"/>
      <c r="D109" s="5"/>
      <c r="E109" s="3"/>
      <c r="F109" s="3"/>
      <c r="G109" s="3"/>
      <c r="H109" s="6"/>
      <c r="I109" s="18"/>
      <c r="J109" s="5"/>
      <c r="K109" s="3"/>
      <c r="L109" s="5"/>
    </row>
    <row r="110" spans="1:12" s="2" customFormat="1" ht="15" customHeight="1" x14ac:dyDescent="0.2">
      <c r="A110" s="4"/>
      <c r="B110" s="8"/>
      <c r="C110" s="3"/>
      <c r="D110" s="5"/>
      <c r="E110" s="3"/>
      <c r="F110" s="3"/>
      <c r="G110" s="3"/>
      <c r="H110" s="6"/>
      <c r="I110" s="18"/>
      <c r="J110" s="5"/>
      <c r="K110" s="3"/>
      <c r="L110" s="5"/>
    </row>
    <row r="111" spans="1:12" s="2" customFormat="1" ht="15" customHeight="1" x14ac:dyDescent="0.2">
      <c r="A111" s="4"/>
      <c r="B111" s="8"/>
      <c r="C111" s="3"/>
      <c r="D111" s="5"/>
      <c r="E111" s="3"/>
      <c r="F111" s="3"/>
      <c r="G111" s="3"/>
      <c r="H111" s="6"/>
      <c r="I111" s="18"/>
      <c r="J111" s="5"/>
      <c r="K111" s="3"/>
      <c r="L111" s="5"/>
    </row>
    <row r="112" spans="1:12" s="2" customFormat="1" ht="15" customHeight="1" x14ac:dyDescent="0.2">
      <c r="A112" s="4"/>
      <c r="B112" s="8"/>
      <c r="C112" s="3"/>
      <c r="D112" s="5"/>
      <c r="E112" s="3"/>
      <c r="F112" s="3"/>
      <c r="G112" s="3"/>
      <c r="H112" s="6"/>
      <c r="I112" s="18"/>
      <c r="J112" s="5"/>
      <c r="K112" s="3"/>
      <c r="L112" s="5"/>
    </row>
    <row r="113" spans="1:12" s="2" customFormat="1" ht="15" customHeight="1" x14ac:dyDescent="0.2">
      <c r="A113" s="4"/>
      <c r="B113" s="8"/>
      <c r="C113" s="3"/>
      <c r="D113" s="5"/>
      <c r="E113" s="3"/>
      <c r="F113" s="3"/>
      <c r="G113" s="3"/>
      <c r="H113" s="6"/>
      <c r="I113" s="18"/>
      <c r="J113" s="5"/>
      <c r="K113" s="3"/>
      <c r="L113" s="5"/>
    </row>
    <row r="114" spans="1:12" s="2" customFormat="1" ht="15" customHeight="1" x14ac:dyDescent="0.2">
      <c r="A114" s="4"/>
      <c r="B114" s="8"/>
      <c r="C114" s="3"/>
      <c r="D114" s="5"/>
      <c r="E114" s="3"/>
      <c r="F114" s="3"/>
      <c r="G114" s="3"/>
      <c r="H114" s="6"/>
      <c r="I114" s="18"/>
      <c r="J114" s="5"/>
      <c r="K114" s="3"/>
      <c r="L114" s="5"/>
    </row>
    <row r="115" spans="1:12" s="2" customFormat="1" ht="15" customHeight="1" x14ac:dyDescent="0.2">
      <c r="A115" s="4"/>
      <c r="B115" s="8"/>
      <c r="C115" s="3"/>
      <c r="D115" s="5"/>
      <c r="E115" s="3"/>
      <c r="F115" s="3"/>
      <c r="G115" s="3"/>
      <c r="H115" s="6"/>
      <c r="I115" s="18"/>
      <c r="J115" s="5"/>
      <c r="K115" s="3"/>
      <c r="L115" s="5"/>
    </row>
    <row r="116" spans="1:12" s="2" customFormat="1" ht="15" customHeight="1" x14ac:dyDescent="0.2">
      <c r="A116" s="4"/>
      <c r="B116" s="8"/>
      <c r="C116" s="3"/>
      <c r="D116" s="5"/>
      <c r="E116" s="3"/>
      <c r="F116" s="3"/>
      <c r="G116" s="3"/>
      <c r="H116" s="6"/>
      <c r="I116" s="18"/>
      <c r="J116" s="5"/>
      <c r="K116" s="3"/>
      <c r="L116" s="5"/>
    </row>
    <row r="117" spans="1:12" s="2" customFormat="1" ht="15" customHeight="1" x14ac:dyDescent="0.2">
      <c r="A117" s="4"/>
      <c r="B117" s="8"/>
      <c r="C117" s="3"/>
      <c r="D117" s="5"/>
      <c r="E117" s="3"/>
      <c r="F117" s="3"/>
      <c r="G117" s="3"/>
      <c r="H117" s="6"/>
      <c r="I117" s="18"/>
      <c r="J117" s="5"/>
      <c r="K117" s="3"/>
      <c r="L117" s="5"/>
    </row>
    <row r="118" spans="1:12" s="2" customFormat="1" ht="15" customHeight="1" x14ac:dyDescent="0.2">
      <c r="A118" s="4"/>
      <c r="B118" s="8"/>
      <c r="C118" s="3"/>
      <c r="D118" s="5"/>
      <c r="E118" s="3"/>
      <c r="F118" s="3"/>
      <c r="G118" s="3"/>
      <c r="H118" s="6"/>
      <c r="I118" s="18"/>
      <c r="J118" s="5"/>
      <c r="K118" s="3"/>
      <c r="L118" s="5"/>
    </row>
    <row r="119" spans="1:12" s="2" customFormat="1" ht="15" customHeight="1" x14ac:dyDescent="0.2">
      <c r="A119" s="4"/>
      <c r="B119" s="8"/>
      <c r="C119" s="3"/>
      <c r="D119" s="5"/>
      <c r="E119" s="3"/>
      <c r="F119" s="3"/>
      <c r="G119" s="3"/>
      <c r="H119" s="6"/>
      <c r="I119" s="18"/>
      <c r="J119" s="5"/>
      <c r="K119" s="3"/>
      <c r="L119" s="5"/>
    </row>
    <row r="120" spans="1:12" s="2" customFormat="1" ht="15" customHeight="1" x14ac:dyDescent="0.2">
      <c r="A120" s="4"/>
      <c r="B120" s="8"/>
      <c r="C120" s="3"/>
      <c r="D120" s="5"/>
      <c r="E120" s="3"/>
      <c r="F120" s="3"/>
      <c r="G120" s="3"/>
      <c r="H120" s="6"/>
      <c r="I120" s="18"/>
      <c r="J120" s="5"/>
      <c r="K120" s="3"/>
      <c r="L120" s="5"/>
    </row>
    <row r="121" spans="1:12" s="2" customFormat="1" ht="15" customHeight="1" x14ac:dyDescent="0.2">
      <c r="A121" s="4"/>
      <c r="B121" s="8"/>
      <c r="C121" s="3"/>
      <c r="D121" s="5"/>
      <c r="E121" s="3"/>
      <c r="F121" s="3"/>
      <c r="G121" s="3"/>
      <c r="H121" s="6"/>
      <c r="I121" s="18"/>
      <c r="J121" s="5"/>
      <c r="K121" s="3"/>
      <c r="L121" s="5"/>
    </row>
    <row r="122" spans="1:12" s="2" customFormat="1" ht="15" customHeight="1" x14ac:dyDescent="0.2">
      <c r="A122" s="4"/>
      <c r="B122" s="8"/>
      <c r="C122" s="3"/>
      <c r="D122" s="5"/>
      <c r="E122" s="3"/>
      <c r="F122" s="3"/>
      <c r="G122" s="3"/>
      <c r="H122" s="6"/>
      <c r="I122" s="18"/>
      <c r="J122" s="5"/>
      <c r="K122" s="3"/>
      <c r="L122" s="5"/>
    </row>
    <row r="123" spans="1:12" s="2" customFormat="1" ht="15" customHeight="1" x14ac:dyDescent="0.2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</row>
    <row r="124" spans="1:12" s="2" customFormat="1" ht="15" customHeight="1" x14ac:dyDescent="0.2">
      <c r="A124" s="4"/>
      <c r="B124" s="8"/>
      <c r="C124" s="3"/>
      <c r="D124" s="5"/>
      <c r="E124" s="3"/>
      <c r="F124" s="3"/>
      <c r="G124" s="3"/>
      <c r="H124" s="6"/>
      <c r="I124" s="18"/>
      <c r="J124" s="5"/>
      <c r="K124" s="3"/>
      <c r="L124" s="5"/>
    </row>
    <row r="125" spans="1:12" s="2" customFormat="1" ht="15" customHeight="1" x14ac:dyDescent="0.2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2" s="2" customFormat="1" ht="15" customHeight="1" x14ac:dyDescent="0.2">
      <c r="A126" s="4"/>
      <c r="B126" s="8"/>
      <c r="C126" s="3"/>
      <c r="D126" s="5"/>
      <c r="E126" s="3"/>
      <c r="F126" s="3"/>
      <c r="G126" s="3"/>
      <c r="H126" s="6"/>
      <c r="I126" s="18"/>
      <c r="J126" s="5"/>
      <c r="K126" s="3"/>
      <c r="L126" s="5"/>
    </row>
    <row r="127" spans="1:12" s="2" customFormat="1" ht="15" customHeight="1" x14ac:dyDescent="0.2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</row>
    <row r="128" spans="1:12" s="2" customFormat="1" ht="15" customHeight="1" x14ac:dyDescent="0.2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</row>
    <row r="129" spans="1:12" s="2" customFormat="1" ht="15" customHeight="1" x14ac:dyDescent="0.2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</row>
    <row r="130" spans="1:12" s="2" customFormat="1" ht="15" customHeight="1" x14ac:dyDescent="0.2">
      <c r="A130" s="4"/>
      <c r="B130" s="8"/>
      <c r="C130" s="3"/>
      <c r="D130" s="5"/>
      <c r="E130" s="3"/>
      <c r="F130" s="3"/>
      <c r="G130" s="3"/>
      <c r="H130" s="6"/>
      <c r="I130" s="18"/>
      <c r="J130" s="5"/>
      <c r="K130" s="3"/>
      <c r="L130" s="5"/>
    </row>
    <row r="131" spans="1:12" s="2" customFormat="1" ht="15" customHeight="1" x14ac:dyDescent="0.2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</row>
    <row r="132" spans="1:12" s="2" customFormat="1" ht="15" customHeight="1" x14ac:dyDescent="0.2">
      <c r="A132" s="4"/>
      <c r="B132" s="8"/>
      <c r="C132" s="3"/>
      <c r="D132" s="5"/>
      <c r="E132" s="3"/>
      <c r="F132" s="3"/>
      <c r="G132" s="3"/>
      <c r="H132" s="6"/>
      <c r="I132" s="18"/>
      <c r="J132" s="5"/>
      <c r="K132" s="3"/>
      <c r="L132" s="5"/>
    </row>
    <row r="133" spans="1:12" s="2" customFormat="1" ht="15" customHeight="1" x14ac:dyDescent="0.2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</row>
    <row r="134" spans="1:12" s="2" customFormat="1" ht="15" customHeight="1" x14ac:dyDescent="0.2">
      <c r="A134" s="4"/>
      <c r="B134" s="8"/>
      <c r="C134" s="3"/>
      <c r="D134" s="5"/>
      <c r="E134" s="3"/>
      <c r="F134" s="3"/>
      <c r="G134" s="3"/>
      <c r="H134" s="6"/>
      <c r="I134" s="18"/>
      <c r="J134" s="5"/>
      <c r="K134" s="3"/>
      <c r="L134" s="5"/>
    </row>
    <row r="135" spans="1:12" s="2" customFormat="1" ht="15" customHeight="1" x14ac:dyDescent="0.2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</row>
    <row r="136" spans="1:12" s="2" customFormat="1" ht="15" customHeight="1" x14ac:dyDescent="0.2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</row>
    <row r="137" spans="1:12" s="2" customFormat="1" ht="15" customHeight="1" x14ac:dyDescent="0.2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</row>
    <row r="138" spans="1:12" s="2" customFormat="1" ht="15" customHeight="1" x14ac:dyDescent="0.2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</row>
    <row r="139" spans="1:12" s="2" customFormat="1" ht="15" customHeight="1" x14ac:dyDescent="0.2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</row>
    <row r="140" spans="1:12" s="2" customFormat="1" ht="15" customHeight="1" x14ac:dyDescent="0.2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</row>
    <row r="141" spans="1:12" s="2" customFormat="1" ht="15" customHeight="1" x14ac:dyDescent="0.2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"/>
    </row>
    <row r="142" spans="1:12" s="2" customFormat="1" ht="15" customHeight="1" x14ac:dyDescent="0.2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5"/>
    </row>
    <row r="143" spans="1:12" s="2" customFormat="1" ht="15" customHeight="1" x14ac:dyDescent="0.2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5"/>
    </row>
    <row r="144" spans="1:12" s="2" customFormat="1" ht="15" customHeight="1" x14ac:dyDescent="0.2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"/>
    </row>
    <row r="145" spans="1:12" s="2" customFormat="1" ht="15" customHeight="1" x14ac:dyDescent="0.2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5"/>
    </row>
    <row r="146" spans="1:12" s="2" customFormat="1" x14ac:dyDescent="0.2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"/>
    </row>
    <row r="147" spans="1:12" s="2" customFormat="1" ht="15" hidden="1" customHeight="1" x14ac:dyDescent="0.2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"/>
    </row>
    <row r="148" spans="1:12" s="2" customFormat="1" ht="15" customHeight="1" x14ac:dyDescent="0.2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5"/>
    </row>
    <row r="149" spans="1:12" s="2" customFormat="1" ht="15" customHeight="1" x14ac:dyDescent="0.2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"/>
    </row>
    <row r="150" spans="1:12" s="2" customFormat="1" ht="15" customHeight="1" x14ac:dyDescent="0.2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"/>
    </row>
    <row r="151" spans="1:12" s="2" customFormat="1" ht="15" customHeight="1" x14ac:dyDescent="0.2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"/>
    </row>
    <row r="152" spans="1:12" s="2" customFormat="1" ht="15" customHeight="1" x14ac:dyDescent="0.2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/>
    </row>
    <row r="153" spans="1:12" s="2" customFormat="1" ht="15" customHeight="1" x14ac:dyDescent="0.2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"/>
    </row>
    <row r="154" spans="1:12" s="2" customFormat="1" ht="15" customHeight="1" x14ac:dyDescent="0.2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"/>
    </row>
    <row r="155" spans="1:12" s="2" customFormat="1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5"/>
    </row>
    <row r="156" spans="1:12" s="2" customFormat="1" ht="15" customHeight="1" x14ac:dyDescent="0.2"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5"/>
    </row>
    <row r="157" spans="1:12" s="2" customFormat="1" ht="15" customHeight="1" x14ac:dyDescent="0.2">
      <c r="B157" s="25"/>
      <c r="C157" s="26"/>
      <c r="D157" s="1"/>
      <c r="E157" s="26"/>
      <c r="F157" s="26"/>
      <c r="G157" s="26"/>
      <c r="I157" s="27"/>
      <c r="J157" s="28"/>
      <c r="K157" s="29"/>
      <c r="L157" s="5"/>
    </row>
    <row r="158" spans="1:12" s="2" customFormat="1" ht="15" customHeight="1" x14ac:dyDescent="0.2">
      <c r="B158" s="25"/>
      <c r="C158" s="26"/>
      <c r="D158" s="1"/>
      <c r="E158" s="26"/>
      <c r="F158" s="26"/>
      <c r="G158" s="26"/>
      <c r="H158" s="30"/>
      <c r="I158" s="31"/>
      <c r="J158" s="1"/>
      <c r="K158" s="26"/>
      <c r="L158" s="5"/>
    </row>
    <row r="159" spans="1:12" s="2" customFormat="1" ht="15" customHeight="1" x14ac:dyDescent="0.2">
      <c r="B159" s="25"/>
      <c r="C159" s="26"/>
      <c r="D159" s="1"/>
      <c r="E159" s="26"/>
      <c r="F159" s="26"/>
      <c r="G159" s="26"/>
      <c r="H159" s="30"/>
      <c r="I159" s="31"/>
      <c r="J159" s="1"/>
      <c r="K159" s="26"/>
      <c r="L159" s="5"/>
    </row>
    <row r="160" spans="1:12" s="2" customFormat="1" ht="15" customHeight="1" x14ac:dyDescent="0.2">
      <c r="B160" s="25"/>
      <c r="C160" s="26"/>
      <c r="D160" s="1"/>
      <c r="E160" s="26"/>
      <c r="F160" s="26"/>
      <c r="G160" s="26"/>
      <c r="H160" s="30"/>
      <c r="I160" s="31"/>
      <c r="J160" s="1"/>
      <c r="K160" s="26"/>
      <c r="L160" s="5"/>
    </row>
    <row r="161" spans="1:13" s="2" customFormat="1" ht="15" customHeight="1" x14ac:dyDescent="0.2">
      <c r="B161" s="25"/>
      <c r="C161" s="26"/>
      <c r="D161" s="1"/>
      <c r="E161" s="26"/>
      <c r="F161" s="26"/>
      <c r="G161" s="26"/>
      <c r="H161" s="30"/>
      <c r="I161" s="31"/>
      <c r="J161" s="1"/>
      <c r="K161" s="26"/>
      <c r="L161" s="5"/>
    </row>
    <row r="162" spans="1:13" s="2" customFormat="1" ht="15" customHeight="1" x14ac:dyDescent="0.2">
      <c r="B162" s="25"/>
      <c r="C162" s="26"/>
      <c r="D162" s="1"/>
      <c r="E162" s="26"/>
      <c r="F162" s="26"/>
      <c r="G162" s="26"/>
      <c r="H162" s="30"/>
      <c r="I162" s="31"/>
      <c r="J162" s="1"/>
      <c r="K162" s="26"/>
      <c r="L162" s="5"/>
    </row>
    <row r="163" spans="1:13" s="2" customFormat="1" ht="15" customHeight="1" x14ac:dyDescent="0.2">
      <c r="A163" s="4"/>
      <c r="B163" s="25"/>
      <c r="C163" s="26"/>
      <c r="D163" s="1"/>
      <c r="E163" s="26"/>
      <c r="F163" s="26"/>
      <c r="G163" s="26"/>
      <c r="H163" s="30"/>
      <c r="I163" s="31"/>
      <c r="J163" s="1"/>
      <c r="K163" s="26"/>
      <c r="L163" s="5"/>
    </row>
    <row r="164" spans="1:13" s="2" customFormat="1" ht="1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5"/>
    </row>
    <row r="165" spans="1:13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5"/>
    </row>
    <row r="166" spans="1:13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5"/>
    </row>
    <row r="167" spans="1:13" s="2" customFormat="1" ht="1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5"/>
    </row>
    <row r="168" spans="1:13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5"/>
    </row>
    <row r="169" spans="1:13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3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</row>
    <row r="171" spans="1:13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</row>
    <row r="172" spans="1:13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</row>
    <row r="173" spans="1:13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</row>
    <row r="174" spans="1:13" s="2" customFormat="1" ht="15" customHeight="1" x14ac:dyDescent="0.2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</row>
    <row r="175" spans="1:13" s="2" customFormat="1" ht="15.75" customHeight="1" x14ac:dyDescent="0.2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  <c r="M175" s="1"/>
    </row>
    <row r="176" spans="1:13" s="2" customFormat="1" ht="15" customHeight="1" x14ac:dyDescent="0.2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  <c r="M176" s="1"/>
    </row>
    <row r="177" spans="1:13" s="2" customFormat="1" ht="15" customHeight="1" x14ac:dyDescent="0.2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  <c r="M177" s="1"/>
    </row>
    <row r="178" spans="1:13" s="2" customFormat="1" ht="15" customHeight="1" x14ac:dyDescent="0.2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</row>
    <row r="179" spans="1:13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</row>
    <row r="180" spans="1:13" s="2" customFormat="1" ht="1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</row>
    <row r="181" spans="1:13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</row>
    <row r="182" spans="1:13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  <c r="M182" s="1"/>
    </row>
    <row r="183" spans="1:13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  <c r="M183" s="1"/>
    </row>
    <row r="184" spans="1:13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  <c r="M184" s="1"/>
    </row>
    <row r="185" spans="1:13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  <c r="M185" s="1"/>
    </row>
    <row r="186" spans="1:13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  <c r="M186" s="1"/>
    </row>
    <row r="187" spans="1:13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  <c r="M187" s="1"/>
    </row>
    <row r="188" spans="1:13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  <c r="M188" s="1"/>
    </row>
    <row r="189" spans="1:13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  <c r="M189" s="1"/>
    </row>
    <row r="190" spans="1:13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  <c r="M190" s="1"/>
    </row>
    <row r="191" spans="1:13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  <c r="M191" s="1"/>
    </row>
    <row r="192" spans="1:13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</row>
    <row r="193" spans="1:13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3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</row>
    <row r="195" spans="1:13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3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  <c r="M202" s="1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  <c r="M203" s="1"/>
    </row>
    <row r="204" spans="1:13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  <c r="M204" s="1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  <c r="M205" s="1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87"/>
    </row>
    <row r="208" spans="1:13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  <c r="M212" s="1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  <c r="M213" s="1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  <c r="M214" s="1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  <c r="M215" s="1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1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1"/>
      <c r="M220" s="1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1"/>
      <c r="M221" s="1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1"/>
      <c r="M222" s="1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1"/>
      <c r="M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1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1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1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1"/>
      <c r="M227" s="1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1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1"/>
      <c r="M229" s="1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1"/>
      <c r="M230" s="1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1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1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1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1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1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1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  <c r="M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  <c r="M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21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21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21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21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21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21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21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21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21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21" s="2" customFormat="1" ht="16.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  <c r="N410" s="1"/>
      <c r="O410" s="1"/>
      <c r="P410" s="1"/>
      <c r="Q410" s="1"/>
      <c r="R410" s="1"/>
      <c r="S410" s="1"/>
      <c r="T410" s="1"/>
      <c r="U410" s="1"/>
    </row>
    <row r="411" spans="1:21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21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21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21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21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21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21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21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21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</row>
    <row r="436" spans="1:21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21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21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21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</row>
    <row r="440" spans="1:21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21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21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</row>
    <row r="443" spans="1:21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21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</row>
    <row r="445" spans="1:21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21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21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  <c r="N447" s="1"/>
      <c r="O447" s="1"/>
      <c r="P447" s="1"/>
      <c r="Q447" s="1"/>
      <c r="R447" s="1"/>
      <c r="S447" s="1"/>
      <c r="T447" s="1"/>
      <c r="U447" s="1"/>
    </row>
    <row r="448" spans="1:21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4.2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4.2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4.2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4.2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2" t="s">
        <v>46</v>
      </c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</row>
    <row r="748" spans="1:13" s="2" customFormat="1" ht="16.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</row>
    <row r="749" spans="1:13" s="2" customFormat="1" ht="16.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</row>
    <row r="750" spans="1:13" s="2" customFormat="1" ht="16.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.7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6.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6.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4.2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.7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205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3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3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  <c r="M1042" s="2" t="s">
        <v>42</v>
      </c>
    </row>
    <row r="1043" spans="1:13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3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3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3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3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3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3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3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3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3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3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3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3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3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3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3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3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3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3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3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3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  <c r="M1159" s="1"/>
    </row>
    <row r="1160" spans="1:13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3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3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3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3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3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3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  <c r="M1166" s="1"/>
    </row>
    <row r="1167" spans="1:13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  <c r="M1167" s="1"/>
    </row>
    <row r="1168" spans="1:13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3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  <c r="M1169" s="1"/>
    </row>
    <row r="1170" spans="1:13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  <c r="M1170" s="84"/>
    </row>
    <row r="1171" spans="1:13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3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3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3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3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3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3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3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3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3" ht="15" customHeight="1" x14ac:dyDescent="0.2">
      <c r="M1180" s="2"/>
    </row>
    <row r="1181" spans="1:13" ht="15" customHeight="1" x14ac:dyDescent="0.2">
      <c r="M1181" s="2"/>
    </row>
    <row r="1182" spans="1:13" ht="15" customHeight="1" x14ac:dyDescent="0.2"/>
    <row r="1183" spans="1:13" ht="15" customHeight="1" x14ac:dyDescent="0.2"/>
    <row r="1184" spans="1:13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</sheetData>
  <sortState ref="A4:L26">
    <sortCondition ref="A3"/>
  </sortState>
  <mergeCells count="6">
    <mergeCell ref="A1:C1"/>
    <mergeCell ref="A36:C36"/>
    <mergeCell ref="A41:C41"/>
    <mergeCell ref="A52:C52"/>
    <mergeCell ref="A46:C46"/>
    <mergeCell ref="A30:C30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2"/>
  <sheetViews>
    <sheetView zoomScaleNormal="100" workbookViewId="0">
      <selection activeCell="C21" sqref="C21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9" t="s">
        <v>7</v>
      </c>
      <c r="B1" s="50"/>
      <c r="C1" s="35"/>
      <c r="D1" s="36"/>
      <c r="E1" s="37"/>
      <c r="F1" s="37"/>
      <c r="G1" s="35"/>
      <c r="H1" s="180"/>
      <c r="I1" s="88"/>
      <c r="J1" s="35"/>
      <c r="K1" s="185"/>
    </row>
    <row r="2" spans="1:11" ht="15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66" t="s">
        <v>4</v>
      </c>
      <c r="F2" s="66" t="s">
        <v>5</v>
      </c>
      <c r="G2" s="98" t="s">
        <v>19</v>
      </c>
      <c r="H2" s="89"/>
      <c r="I2" s="127" t="s">
        <v>12</v>
      </c>
      <c r="J2" s="240" t="s">
        <v>6</v>
      </c>
      <c r="K2" s="242" t="s">
        <v>51</v>
      </c>
    </row>
    <row r="3" spans="1:11" ht="16.5" customHeight="1" x14ac:dyDescent="0.2">
      <c r="A3" s="209">
        <v>44866</v>
      </c>
      <c r="B3" s="76" t="s">
        <v>58</v>
      </c>
      <c r="C3" s="72" t="s">
        <v>59</v>
      </c>
      <c r="D3" s="77"/>
      <c r="E3" s="253">
        <v>63</v>
      </c>
      <c r="F3" s="120"/>
      <c r="G3" s="72" t="s">
        <v>60</v>
      </c>
      <c r="H3" s="208">
        <v>1</v>
      </c>
      <c r="I3" s="75">
        <v>1216</v>
      </c>
      <c r="J3" s="200">
        <v>60000</v>
      </c>
      <c r="K3" s="118">
        <v>2022</v>
      </c>
    </row>
    <row r="4" spans="1:11" ht="16.5" customHeight="1" x14ac:dyDescent="0.2">
      <c r="A4" s="209">
        <v>44866</v>
      </c>
      <c r="B4" s="76" t="s">
        <v>61</v>
      </c>
      <c r="C4" s="72" t="s">
        <v>62</v>
      </c>
      <c r="D4" s="77"/>
      <c r="E4" s="253">
        <v>387</v>
      </c>
      <c r="F4" s="120"/>
      <c r="G4" s="72" t="s">
        <v>60</v>
      </c>
      <c r="H4" s="208">
        <v>1</v>
      </c>
      <c r="I4" s="75">
        <v>896</v>
      </c>
      <c r="J4" s="200">
        <v>50000</v>
      </c>
      <c r="K4" s="118">
        <v>2022</v>
      </c>
    </row>
    <row r="5" spans="1:11" ht="16.5" customHeight="1" x14ac:dyDescent="0.2">
      <c r="A5" s="209">
        <v>44866</v>
      </c>
      <c r="B5" s="76" t="s">
        <v>63</v>
      </c>
      <c r="C5" s="72" t="s">
        <v>64</v>
      </c>
      <c r="D5" s="77"/>
      <c r="E5" s="253">
        <v>330</v>
      </c>
      <c r="F5" s="120"/>
      <c r="G5" s="72" t="s">
        <v>60</v>
      </c>
      <c r="H5" s="208">
        <v>1</v>
      </c>
      <c r="I5" s="75">
        <v>1088</v>
      </c>
      <c r="J5" s="200">
        <v>60000</v>
      </c>
      <c r="K5" s="118">
        <v>2022</v>
      </c>
    </row>
    <row r="6" spans="1:11" ht="16.5" customHeight="1" x14ac:dyDescent="0.2">
      <c r="A6" s="209">
        <v>44876</v>
      </c>
      <c r="B6" s="76" t="s">
        <v>258</v>
      </c>
      <c r="C6" s="72" t="s">
        <v>259</v>
      </c>
      <c r="D6" s="77" t="s">
        <v>260</v>
      </c>
      <c r="E6" s="253"/>
      <c r="F6" s="120"/>
      <c r="G6" s="72" t="s">
        <v>60</v>
      </c>
      <c r="H6" s="208">
        <v>1</v>
      </c>
      <c r="I6" s="75">
        <v>1140</v>
      </c>
      <c r="J6" s="200">
        <v>99370</v>
      </c>
      <c r="K6" s="118">
        <v>2022</v>
      </c>
    </row>
    <row r="7" spans="1:11" ht="16.5" customHeight="1" x14ac:dyDescent="0.2">
      <c r="A7" s="209">
        <v>44880</v>
      </c>
      <c r="B7" s="76" t="s">
        <v>358</v>
      </c>
      <c r="C7" s="72" t="s">
        <v>359</v>
      </c>
      <c r="D7" s="77" t="s">
        <v>260</v>
      </c>
      <c r="E7" s="253"/>
      <c r="F7" s="120"/>
      <c r="G7" s="72" t="s">
        <v>360</v>
      </c>
      <c r="H7" s="208">
        <v>1</v>
      </c>
      <c r="I7" s="75">
        <v>1088</v>
      </c>
      <c r="J7" s="200">
        <v>25000</v>
      </c>
      <c r="K7" s="118">
        <v>2022</v>
      </c>
    </row>
    <row r="8" spans="1:11" ht="16.5" customHeight="1" x14ac:dyDescent="0.2">
      <c r="A8" s="209">
        <v>44886</v>
      </c>
      <c r="B8" s="76" t="s">
        <v>412</v>
      </c>
      <c r="C8" s="72" t="s">
        <v>413</v>
      </c>
      <c r="D8" s="77" t="s">
        <v>260</v>
      </c>
      <c r="E8" s="253"/>
      <c r="F8" s="120"/>
      <c r="G8" s="72" t="s">
        <v>414</v>
      </c>
      <c r="H8" s="208">
        <v>1</v>
      </c>
      <c r="I8" s="75">
        <v>1216</v>
      </c>
      <c r="J8" s="200">
        <v>80000</v>
      </c>
      <c r="K8" s="118">
        <v>2022</v>
      </c>
    </row>
    <row r="9" spans="1:11" ht="16.5" customHeight="1" x14ac:dyDescent="0.2">
      <c r="A9" s="209">
        <v>44886</v>
      </c>
      <c r="B9" s="76" t="s">
        <v>415</v>
      </c>
      <c r="C9" s="72" t="s">
        <v>416</v>
      </c>
      <c r="D9" s="77" t="s">
        <v>260</v>
      </c>
      <c r="E9" s="253"/>
      <c r="F9" s="120"/>
      <c r="G9" s="72" t="s">
        <v>414</v>
      </c>
      <c r="H9" s="208">
        <v>1</v>
      </c>
      <c r="I9" s="75">
        <v>1216</v>
      </c>
      <c r="J9" s="200">
        <v>80000</v>
      </c>
      <c r="K9" s="118">
        <v>2022</v>
      </c>
    </row>
    <row r="10" spans="1:11" ht="16.5" customHeight="1" x14ac:dyDescent="0.2">
      <c r="A10" s="175"/>
      <c r="B10" s="46"/>
      <c r="C10" s="48"/>
      <c r="D10" s="47"/>
      <c r="E10" s="182"/>
      <c r="F10" s="183"/>
      <c r="G10" s="21" t="s">
        <v>13</v>
      </c>
      <c r="H10" s="184">
        <f>SUM(H3:H9)</f>
        <v>7</v>
      </c>
      <c r="I10" s="22">
        <f>SUM(I3:I9)</f>
        <v>7860</v>
      </c>
      <c r="J10" s="204">
        <f>SUM(J3:J9)</f>
        <v>454370</v>
      </c>
      <c r="K10" s="241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>
      <c r="K29" s="25"/>
    </row>
    <row r="30" spans="11:11" ht="16.5" customHeight="1" x14ac:dyDescent="0.2">
      <c r="K30" s="25"/>
    </row>
    <row r="31" spans="11:11" ht="16.5" customHeight="1" x14ac:dyDescent="0.2">
      <c r="K31" s="25"/>
    </row>
    <row r="32" spans="11:11" ht="16.5" customHeight="1" x14ac:dyDescent="0.2">
      <c r="K32" s="25"/>
    </row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spans="11:11" ht="16.5" customHeight="1" x14ac:dyDescent="0.2">
      <c r="K65" s="80"/>
    </row>
    <row r="66" spans="11:11" ht="16.5" customHeight="1" x14ac:dyDescent="0.2"/>
    <row r="67" spans="11:11" ht="16.5" customHeight="1" x14ac:dyDescent="0.2"/>
    <row r="68" spans="11:11" ht="16.5" customHeight="1" x14ac:dyDescent="0.2"/>
    <row r="69" spans="11:11" ht="16.5" customHeight="1" x14ac:dyDescent="0.2"/>
    <row r="70" spans="11:11" ht="16.5" customHeight="1" x14ac:dyDescent="0.2"/>
    <row r="71" spans="11:11" ht="16.5" customHeight="1" x14ac:dyDescent="0.2"/>
    <row r="72" spans="11:11" ht="16.5" customHeight="1" x14ac:dyDescent="0.2"/>
    <row r="73" spans="11:11" ht="16.5" customHeight="1" x14ac:dyDescent="0.2"/>
    <row r="74" spans="11:11" ht="16.5" customHeight="1" x14ac:dyDescent="0.2"/>
    <row r="75" spans="11:11" ht="16.5" customHeight="1" x14ac:dyDescent="0.2"/>
    <row r="76" spans="11:11" ht="16.5" customHeight="1" x14ac:dyDescent="0.2"/>
    <row r="77" spans="11:11" ht="16.5" customHeight="1" x14ac:dyDescent="0.2"/>
    <row r="78" spans="11:11" ht="16.5" customHeight="1" x14ac:dyDescent="0.2"/>
    <row r="79" spans="11:11" ht="16.5" customHeight="1" x14ac:dyDescent="0.2"/>
    <row r="80" spans="11:11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spans="11:11" ht="16.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>
      <c r="K121" s="99"/>
    </row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3.5" customHeight="1" x14ac:dyDescent="0.2"/>
    <row r="212" ht="15" customHeight="1" x14ac:dyDescent="0.2"/>
  </sheetData>
  <sortState ref="A3:K9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6"/>
  <sheetViews>
    <sheetView zoomScaleNormal="100" workbookViewId="0">
      <selection activeCell="G29" sqref="G29"/>
    </sheetView>
  </sheetViews>
  <sheetFormatPr defaultColWidth="10" defaultRowHeight="12.75" x14ac:dyDescent="0.2"/>
  <cols>
    <col min="1" max="1" width="10.28515625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79" t="s">
        <v>22</v>
      </c>
      <c r="B1" s="50"/>
      <c r="C1" s="35"/>
      <c r="D1" s="37"/>
      <c r="E1" s="37"/>
      <c r="F1" s="180"/>
      <c r="G1" s="88"/>
      <c r="H1" s="35"/>
      <c r="I1" s="193"/>
      <c r="J1" s="193"/>
      <c r="K1" s="185"/>
    </row>
    <row r="2" spans="1:11" ht="18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4"/>
      <c r="G2" s="127" t="s">
        <v>29</v>
      </c>
      <c r="H2" s="98" t="s">
        <v>31</v>
      </c>
      <c r="I2" s="181" t="s">
        <v>6</v>
      </c>
      <c r="J2" s="194" t="s">
        <v>43</v>
      </c>
      <c r="K2" s="194" t="s">
        <v>44</v>
      </c>
    </row>
    <row r="3" spans="1:11" ht="15" customHeight="1" x14ac:dyDescent="0.2">
      <c r="A3" s="321">
        <v>44875</v>
      </c>
      <c r="B3" s="210" t="s">
        <v>334</v>
      </c>
      <c r="C3" s="211" t="s">
        <v>335</v>
      </c>
      <c r="D3" s="211" t="s">
        <v>336</v>
      </c>
      <c r="E3" s="211" t="s">
        <v>337</v>
      </c>
      <c r="F3" s="95">
        <v>1</v>
      </c>
      <c r="G3" s="207">
        <v>0</v>
      </c>
      <c r="H3" s="117">
        <v>700</v>
      </c>
      <c r="I3" s="186">
        <v>21000</v>
      </c>
      <c r="J3" s="195" t="s">
        <v>338</v>
      </c>
      <c r="K3" s="195" t="s">
        <v>339</v>
      </c>
    </row>
    <row r="4" spans="1:11" ht="15" customHeight="1" x14ac:dyDescent="0.2">
      <c r="A4" s="321">
        <v>44875</v>
      </c>
      <c r="B4" s="210" t="s">
        <v>340</v>
      </c>
      <c r="C4" s="211" t="s">
        <v>335</v>
      </c>
      <c r="D4" s="211" t="s">
        <v>336</v>
      </c>
      <c r="E4" s="211" t="s">
        <v>337</v>
      </c>
      <c r="F4" s="95">
        <v>1</v>
      </c>
      <c r="G4" s="207">
        <v>3457</v>
      </c>
      <c r="H4" s="117">
        <v>522</v>
      </c>
      <c r="I4" s="186">
        <v>118000</v>
      </c>
      <c r="J4" s="195" t="s">
        <v>341</v>
      </c>
      <c r="K4" s="195" t="s">
        <v>339</v>
      </c>
    </row>
    <row r="5" spans="1:11" ht="15" customHeight="1" x14ac:dyDescent="0.2">
      <c r="A5" s="321">
        <v>44875</v>
      </c>
      <c r="B5" s="210" t="s">
        <v>342</v>
      </c>
      <c r="C5" s="211" t="s">
        <v>335</v>
      </c>
      <c r="D5" s="211" t="s">
        <v>336</v>
      </c>
      <c r="E5" s="211" t="s">
        <v>337</v>
      </c>
      <c r="F5" s="95">
        <v>1</v>
      </c>
      <c r="G5" s="207">
        <v>0</v>
      </c>
      <c r="H5" s="117">
        <v>748</v>
      </c>
      <c r="I5" s="186">
        <v>22000</v>
      </c>
      <c r="J5" s="195" t="s">
        <v>343</v>
      </c>
      <c r="K5" s="195" t="s">
        <v>339</v>
      </c>
    </row>
    <row r="6" spans="1:11" ht="15" customHeight="1" x14ac:dyDescent="0.2">
      <c r="A6" s="321">
        <v>44875</v>
      </c>
      <c r="B6" s="210" t="s">
        <v>344</v>
      </c>
      <c r="C6" s="211" t="s">
        <v>335</v>
      </c>
      <c r="D6" s="211" t="s">
        <v>336</v>
      </c>
      <c r="E6" s="211" t="s">
        <v>337</v>
      </c>
      <c r="F6" s="95">
        <v>1</v>
      </c>
      <c r="G6" s="207">
        <v>0</v>
      </c>
      <c r="H6" s="117">
        <v>420</v>
      </c>
      <c r="I6" s="186">
        <v>12423</v>
      </c>
      <c r="J6" s="195" t="s">
        <v>345</v>
      </c>
      <c r="K6" s="195" t="s">
        <v>339</v>
      </c>
    </row>
    <row r="7" spans="1:11" ht="15" customHeight="1" x14ac:dyDescent="0.2">
      <c r="A7" s="321">
        <v>44883</v>
      </c>
      <c r="B7" s="210" t="s">
        <v>398</v>
      </c>
      <c r="C7" s="211" t="s">
        <v>399</v>
      </c>
      <c r="D7" s="211" t="s">
        <v>400</v>
      </c>
      <c r="E7" s="211" t="s">
        <v>401</v>
      </c>
      <c r="F7" s="95">
        <v>1</v>
      </c>
      <c r="G7" s="207">
        <v>768</v>
      </c>
      <c r="H7" s="117">
        <v>0</v>
      </c>
      <c r="I7" s="186">
        <v>10000</v>
      </c>
      <c r="J7" s="195" t="s">
        <v>402</v>
      </c>
      <c r="K7" s="195" t="s">
        <v>403</v>
      </c>
    </row>
    <row r="8" spans="1:11" ht="15" customHeight="1" x14ac:dyDescent="0.2">
      <c r="A8" s="209">
        <v>44886</v>
      </c>
      <c r="B8" s="210" t="s">
        <v>404</v>
      </c>
      <c r="C8" s="211" t="s">
        <v>405</v>
      </c>
      <c r="D8" s="211" t="s">
        <v>406</v>
      </c>
      <c r="E8" s="211" t="s">
        <v>407</v>
      </c>
      <c r="F8" s="95">
        <v>1</v>
      </c>
      <c r="G8" s="207">
        <v>0</v>
      </c>
      <c r="H8" s="117">
        <v>0</v>
      </c>
      <c r="I8" s="186">
        <v>1000000</v>
      </c>
      <c r="J8" s="195" t="s">
        <v>408</v>
      </c>
      <c r="K8" s="195" t="s">
        <v>409</v>
      </c>
    </row>
    <row r="9" spans="1:11" ht="15" customHeight="1" x14ac:dyDescent="0.2">
      <c r="A9" s="175"/>
      <c r="B9" s="46"/>
      <c r="C9" s="48"/>
      <c r="D9" s="51"/>
      <c r="E9" s="21" t="s">
        <v>13</v>
      </c>
      <c r="F9" s="22">
        <f>SUM(F3:F8)</f>
        <v>6</v>
      </c>
      <c r="G9" s="22">
        <f>SUM(G3:G8)</f>
        <v>4225</v>
      </c>
      <c r="H9" s="130">
        <f>SUM(H3:H8)</f>
        <v>2390</v>
      </c>
      <c r="I9" s="187">
        <f>SUM(I3:I8)</f>
        <v>1183423</v>
      </c>
      <c r="J9" s="196"/>
      <c r="K9" s="197"/>
    </row>
    <row r="10" spans="1:11" ht="15" customHeight="1" x14ac:dyDescent="0.25">
      <c r="A10" s="188" t="s">
        <v>16</v>
      </c>
      <c r="B10" s="50"/>
      <c r="C10" s="52"/>
      <c r="D10" s="53"/>
      <c r="E10" s="53"/>
      <c r="F10" s="54"/>
      <c r="G10" s="96"/>
      <c r="H10" s="35"/>
      <c r="I10" s="193"/>
      <c r="J10" s="193"/>
      <c r="K10" s="185"/>
    </row>
    <row r="11" spans="1:11" ht="15" customHeight="1" x14ac:dyDescent="0.2">
      <c r="A11" s="161" t="s">
        <v>0</v>
      </c>
      <c r="B11" s="65" t="s">
        <v>1</v>
      </c>
      <c r="C11" s="98" t="s">
        <v>2</v>
      </c>
      <c r="D11" s="98" t="s">
        <v>3</v>
      </c>
      <c r="E11" s="98" t="s">
        <v>8</v>
      </c>
      <c r="F11" s="94"/>
      <c r="G11" s="127" t="s">
        <v>29</v>
      </c>
      <c r="H11" s="98" t="s">
        <v>31</v>
      </c>
      <c r="I11" s="181" t="s">
        <v>6</v>
      </c>
      <c r="J11" s="194" t="s">
        <v>43</v>
      </c>
      <c r="K11" s="194" t="s">
        <v>44</v>
      </c>
    </row>
    <row r="12" spans="1:11" ht="15" customHeight="1" x14ac:dyDescent="0.2">
      <c r="A12" s="209">
        <v>44869</v>
      </c>
      <c r="B12" s="210" t="s">
        <v>169</v>
      </c>
      <c r="C12" s="211" t="s">
        <v>170</v>
      </c>
      <c r="D12" s="211" t="s">
        <v>171</v>
      </c>
      <c r="E12" s="211" t="s">
        <v>172</v>
      </c>
      <c r="F12" s="95">
        <v>1</v>
      </c>
      <c r="G12" s="207">
        <v>2988</v>
      </c>
      <c r="H12" s="117">
        <v>914</v>
      </c>
      <c r="I12" s="186">
        <v>320000</v>
      </c>
      <c r="J12" s="195" t="s">
        <v>173</v>
      </c>
      <c r="K12" s="195" t="s">
        <v>174</v>
      </c>
    </row>
    <row r="13" spans="1:11" ht="15" customHeight="1" x14ac:dyDescent="0.2">
      <c r="A13" s="209">
        <v>44872</v>
      </c>
      <c r="B13" s="210" t="s">
        <v>135</v>
      </c>
      <c r="C13" s="211" t="s">
        <v>136</v>
      </c>
      <c r="D13" s="211" t="s">
        <v>137</v>
      </c>
      <c r="E13" s="211" t="s">
        <v>138</v>
      </c>
      <c r="F13" s="95">
        <v>1</v>
      </c>
      <c r="G13" s="207">
        <v>2250</v>
      </c>
      <c r="H13" s="117">
        <v>0</v>
      </c>
      <c r="I13" s="186">
        <v>18900</v>
      </c>
      <c r="J13" s="195" t="s">
        <v>139</v>
      </c>
      <c r="K13" s="195" t="s">
        <v>140</v>
      </c>
    </row>
    <row r="14" spans="1:11" ht="15" customHeight="1" x14ac:dyDescent="0.2">
      <c r="A14" s="209">
        <v>44875</v>
      </c>
      <c r="B14" s="210" t="s">
        <v>329</v>
      </c>
      <c r="C14" s="211" t="s">
        <v>330</v>
      </c>
      <c r="D14" s="211" t="s">
        <v>88</v>
      </c>
      <c r="E14" s="211" t="s">
        <v>331</v>
      </c>
      <c r="F14" s="95">
        <v>1</v>
      </c>
      <c r="G14" s="207">
        <v>0</v>
      </c>
      <c r="H14" s="117">
        <v>0</v>
      </c>
      <c r="I14" s="186">
        <v>74000</v>
      </c>
      <c r="J14" s="195" t="s">
        <v>332</v>
      </c>
      <c r="K14" s="195" t="s">
        <v>333</v>
      </c>
    </row>
    <row r="15" spans="1:11" ht="15" customHeight="1" x14ac:dyDescent="0.2">
      <c r="A15" s="209">
        <v>44893</v>
      </c>
      <c r="B15" s="210" t="s">
        <v>189</v>
      </c>
      <c r="C15" s="211" t="s">
        <v>190</v>
      </c>
      <c r="D15" s="211"/>
      <c r="E15" s="211" t="s">
        <v>191</v>
      </c>
      <c r="F15" s="95">
        <v>1</v>
      </c>
      <c r="G15" s="207">
        <v>8760</v>
      </c>
      <c r="H15" s="117">
        <v>0</v>
      </c>
      <c r="I15" s="186">
        <v>500000</v>
      </c>
      <c r="J15" s="195" t="s">
        <v>173</v>
      </c>
      <c r="K15" s="195" t="s">
        <v>511</v>
      </c>
    </row>
    <row r="16" spans="1:11" ht="15" customHeight="1" x14ac:dyDescent="0.2">
      <c r="A16" s="209">
        <v>44895</v>
      </c>
      <c r="B16" s="210" t="s">
        <v>583</v>
      </c>
      <c r="C16" s="211" t="s">
        <v>584</v>
      </c>
      <c r="D16" s="211" t="s">
        <v>585</v>
      </c>
      <c r="E16" s="211" t="s">
        <v>586</v>
      </c>
      <c r="F16" s="95">
        <v>1</v>
      </c>
      <c r="G16" s="207">
        <v>1200</v>
      </c>
      <c r="H16" s="80">
        <v>0</v>
      </c>
      <c r="I16" s="186">
        <v>500</v>
      </c>
      <c r="J16" s="195" t="s">
        <v>139</v>
      </c>
      <c r="K16" s="195" t="s">
        <v>586</v>
      </c>
    </row>
    <row r="17" spans="1:11" ht="15" customHeight="1" x14ac:dyDescent="0.2">
      <c r="A17" s="175"/>
      <c r="B17" s="46"/>
      <c r="C17" s="48"/>
      <c r="D17" s="182"/>
      <c r="E17" s="21" t="s">
        <v>13</v>
      </c>
      <c r="F17" s="22">
        <f>SUM(F12:F16)</f>
        <v>5</v>
      </c>
      <c r="G17" s="22">
        <f>SUM(G12:G16)</f>
        <v>15198</v>
      </c>
      <c r="H17" s="130">
        <f>SUM(H12:H16)</f>
        <v>914</v>
      </c>
      <c r="I17" s="187">
        <f>SUM(I12:I16)</f>
        <v>913400</v>
      </c>
      <c r="J17" s="196"/>
      <c r="K17" s="197"/>
    </row>
    <row r="18" spans="1:11" ht="15" customHeight="1" x14ac:dyDescent="0.2">
      <c r="A18" s="1"/>
      <c r="B18" s="1"/>
      <c r="C18" s="1"/>
      <c r="D18" s="1"/>
      <c r="E18" s="1"/>
      <c r="F18" s="1"/>
      <c r="G18" s="1"/>
      <c r="H18" s="1"/>
    </row>
    <row r="19" spans="1:11" ht="15" customHeight="1" x14ac:dyDescent="0.2"/>
    <row r="20" spans="1:11" ht="15" customHeight="1" x14ac:dyDescent="0.2"/>
    <row r="21" spans="1:11" ht="15" customHeight="1" x14ac:dyDescent="0.2"/>
    <row r="22" spans="1:11" ht="15" customHeight="1" x14ac:dyDescent="0.2"/>
    <row r="23" spans="1:11" ht="15" customHeight="1" x14ac:dyDescent="0.2"/>
    <row r="24" spans="1:11" ht="1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0:10" ht="15" customHeight="1" x14ac:dyDescent="0.2"/>
    <row r="66" spans="10:10" ht="15" customHeight="1" x14ac:dyDescent="0.2"/>
    <row r="67" spans="10:10" ht="15" customHeight="1" x14ac:dyDescent="0.2"/>
    <row r="68" spans="10:10" ht="15" customHeight="1" x14ac:dyDescent="0.2"/>
    <row r="69" spans="10:10" ht="15" customHeight="1" x14ac:dyDescent="0.2"/>
    <row r="70" spans="10:10" ht="15" customHeight="1" x14ac:dyDescent="0.2"/>
    <row r="71" spans="10:10" ht="15" customHeight="1" x14ac:dyDescent="0.2"/>
    <row r="72" spans="10:10" ht="15" customHeight="1" x14ac:dyDescent="0.2">
      <c r="J72" s="121"/>
    </row>
    <row r="73" spans="10:10" ht="15" customHeight="1" x14ac:dyDescent="0.2"/>
    <row r="74" spans="10:10" ht="15" customHeight="1" x14ac:dyDescent="0.2"/>
    <row r="75" spans="10:10" ht="15" customHeight="1" x14ac:dyDescent="0.2"/>
    <row r="76" spans="10:10" ht="15" customHeight="1" x14ac:dyDescent="0.2"/>
    <row r="77" spans="10:10" ht="15" customHeight="1" x14ac:dyDescent="0.2"/>
    <row r="78" spans="10:10" ht="15" customHeight="1" x14ac:dyDescent="0.2"/>
    <row r="79" spans="10:10" ht="15" customHeight="1" x14ac:dyDescent="0.2"/>
    <row r="80" spans="10:1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>
      <c r="J84" s="1" t="s">
        <v>41</v>
      </c>
    </row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21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</sheetData>
  <sortState ref="A12:K16">
    <sortCondition ref="A12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126"/>
  <sheetViews>
    <sheetView topLeftCell="A29" workbookViewId="0">
      <pane ySplit="300" topLeftCell="A87" activePane="bottomLeft"/>
      <selection activeCell="A29" sqref="A1:XFD1048576"/>
      <selection pane="bottomLeft" activeCell="K101" sqref="K101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5" t="s">
        <v>28</v>
      </c>
      <c r="B1" s="303"/>
      <c r="C1" s="131"/>
      <c r="D1" s="136"/>
      <c r="E1" s="137"/>
      <c r="F1" s="132"/>
      <c r="G1" s="138"/>
      <c r="H1" s="139"/>
    </row>
    <row r="2" spans="1:9 16384:16384" ht="15.75" customHeight="1" x14ac:dyDescent="0.2">
      <c r="A2" s="133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0"/>
      <c r="G2" s="104"/>
      <c r="H2" s="140" t="s">
        <v>6</v>
      </c>
    </row>
    <row r="3" spans="1:9 16384:16384" ht="14.25" customHeight="1" x14ac:dyDescent="0.2">
      <c r="A3" s="313">
        <v>44875</v>
      </c>
      <c r="B3" s="78" t="s">
        <v>254</v>
      </c>
      <c r="C3" s="79" t="s">
        <v>255</v>
      </c>
      <c r="D3" s="79" t="s">
        <v>256</v>
      </c>
      <c r="E3" s="79" t="s">
        <v>257</v>
      </c>
      <c r="F3" s="212">
        <v>1</v>
      </c>
      <c r="G3" s="117"/>
      <c r="H3" s="213">
        <v>35000</v>
      </c>
    </row>
    <row r="4" spans="1:9 16384:16384" ht="14.25" customHeight="1" x14ac:dyDescent="0.2">
      <c r="A4" s="313">
        <v>44886</v>
      </c>
      <c r="B4" s="78" t="s">
        <v>452</v>
      </c>
      <c r="C4" s="79" t="s">
        <v>453</v>
      </c>
      <c r="D4" s="79" t="s">
        <v>101</v>
      </c>
      <c r="E4" s="79" t="s">
        <v>454</v>
      </c>
      <c r="F4" s="212">
        <v>1</v>
      </c>
      <c r="G4" s="117"/>
      <c r="H4" s="213">
        <v>55000</v>
      </c>
    </row>
    <row r="5" spans="1:9 16384:16384" ht="14.25" customHeight="1" x14ac:dyDescent="0.2">
      <c r="A5" s="313">
        <v>44887</v>
      </c>
      <c r="B5" s="78" t="s">
        <v>448</v>
      </c>
      <c r="C5" s="79" t="s">
        <v>449</v>
      </c>
      <c r="D5" s="79" t="s">
        <v>450</v>
      </c>
      <c r="E5" s="79" t="s">
        <v>451</v>
      </c>
      <c r="F5" s="212">
        <v>1</v>
      </c>
      <c r="G5" s="117"/>
      <c r="H5" s="213">
        <v>150000</v>
      </c>
    </row>
    <row r="6" spans="1:9 16384:16384" ht="14.25" customHeight="1" x14ac:dyDescent="0.2">
      <c r="A6" s="313">
        <v>44887</v>
      </c>
      <c r="B6" s="78" t="s">
        <v>499</v>
      </c>
      <c r="C6" s="79" t="s">
        <v>500</v>
      </c>
      <c r="D6" s="79" t="s">
        <v>266</v>
      </c>
      <c r="E6" s="79" t="s">
        <v>501</v>
      </c>
      <c r="F6" s="212">
        <v>1</v>
      </c>
      <c r="G6" s="117"/>
      <c r="H6" s="213">
        <v>140375</v>
      </c>
    </row>
    <row r="7" spans="1:9 16384:16384" ht="14.25" customHeight="1" x14ac:dyDescent="0.2">
      <c r="A7" s="313">
        <v>44888</v>
      </c>
      <c r="B7" s="78" t="s">
        <v>487</v>
      </c>
      <c r="C7" s="79" t="s">
        <v>488</v>
      </c>
      <c r="D7" s="79" t="s">
        <v>489</v>
      </c>
      <c r="E7" s="79" t="s">
        <v>490</v>
      </c>
      <c r="F7" s="212">
        <v>1</v>
      </c>
      <c r="G7" s="117"/>
      <c r="H7" s="213">
        <v>51100</v>
      </c>
    </row>
    <row r="8" spans="1:9 16384:16384" ht="14.25" customHeight="1" x14ac:dyDescent="0.2">
      <c r="A8" s="141"/>
      <c r="B8" s="63"/>
      <c r="C8" s="64"/>
      <c r="D8" s="64"/>
      <c r="E8" s="23" t="s">
        <v>13</v>
      </c>
      <c r="F8" s="92">
        <f>SUM(F3:F7)</f>
        <v>5</v>
      </c>
      <c r="G8" s="82"/>
      <c r="H8" s="142">
        <f>SUM(H3:H7)</f>
        <v>431475</v>
      </c>
    </row>
    <row r="9" spans="1:9 16384:16384" ht="14.25" customHeight="1" x14ac:dyDescent="0.2">
      <c r="A9" s="325" t="s">
        <v>26</v>
      </c>
      <c r="B9" s="326"/>
      <c r="C9" s="39"/>
      <c r="D9" s="39"/>
      <c r="E9" s="39"/>
      <c r="F9" s="91"/>
      <c r="G9" s="93"/>
      <c r="H9" s="143"/>
    </row>
    <row r="10" spans="1:9 16384:16384" ht="15.75" customHeight="1" x14ac:dyDescent="0.2">
      <c r="A10" s="133" t="s">
        <v>0</v>
      </c>
      <c r="B10" s="65" t="s">
        <v>1</v>
      </c>
      <c r="C10" s="98" t="s">
        <v>2</v>
      </c>
      <c r="D10" s="98" t="s">
        <v>3</v>
      </c>
      <c r="E10" s="98" t="s">
        <v>8</v>
      </c>
      <c r="F10" s="90"/>
      <c r="G10" s="112" t="s">
        <v>12</v>
      </c>
      <c r="H10" s="144" t="s">
        <v>27</v>
      </c>
    </row>
    <row r="11" spans="1:9 16384:16384" s="24" customFormat="1" ht="15.75" customHeight="1" x14ac:dyDescent="0.2">
      <c r="A11" s="214">
        <v>44869</v>
      </c>
      <c r="B11" s="306" t="s">
        <v>153</v>
      </c>
      <c r="C11" s="211" t="s">
        <v>154</v>
      </c>
      <c r="D11" s="215" t="s">
        <v>88</v>
      </c>
      <c r="E11" s="307" t="s">
        <v>155</v>
      </c>
      <c r="F11" s="308">
        <v>1</v>
      </c>
      <c r="G11" s="309">
        <v>20</v>
      </c>
      <c r="H11" s="310" t="s">
        <v>156</v>
      </c>
      <c r="I11" s="311"/>
      <c r="XFD11" s="24">
        <f>SUM(F11:XFC11)</f>
        <v>21</v>
      </c>
    </row>
    <row r="12" spans="1:9 16384:16384" s="24" customFormat="1" ht="15.75" customHeight="1" x14ac:dyDescent="0.2">
      <c r="A12" s="214">
        <v>44869</v>
      </c>
      <c r="B12" s="306" t="s">
        <v>157</v>
      </c>
      <c r="C12" s="211" t="s">
        <v>158</v>
      </c>
      <c r="D12" s="215"/>
      <c r="E12" s="307" t="s">
        <v>159</v>
      </c>
      <c r="F12" s="308">
        <v>1</v>
      </c>
      <c r="G12" s="309">
        <v>57</v>
      </c>
      <c r="H12" s="310" t="s">
        <v>156</v>
      </c>
      <c r="I12" s="311"/>
    </row>
    <row r="13" spans="1:9 16384:16384" s="24" customFormat="1" ht="15.75" customHeight="1" x14ac:dyDescent="0.2">
      <c r="A13" s="214">
        <v>44879</v>
      </c>
      <c r="B13" s="306" t="s">
        <v>325</v>
      </c>
      <c r="C13" s="211" t="s">
        <v>326</v>
      </c>
      <c r="D13" s="215" t="s">
        <v>327</v>
      </c>
      <c r="E13" s="307" t="s">
        <v>328</v>
      </c>
      <c r="F13" s="308">
        <v>1</v>
      </c>
      <c r="G13" s="309">
        <v>35</v>
      </c>
      <c r="H13" s="310" t="s">
        <v>156</v>
      </c>
      <c r="I13" s="311"/>
    </row>
    <row r="14" spans="1:9 16384:16384" s="24" customFormat="1" ht="15.75" customHeight="1" x14ac:dyDescent="0.2">
      <c r="A14" s="152">
        <v>44880</v>
      </c>
      <c r="B14" s="78" t="s">
        <v>354</v>
      </c>
      <c r="C14" s="73" t="s">
        <v>355</v>
      </c>
      <c r="D14" s="215"/>
      <c r="E14" s="307" t="s">
        <v>356</v>
      </c>
      <c r="F14" s="308">
        <v>1</v>
      </c>
      <c r="G14" s="309">
        <v>24</v>
      </c>
      <c r="H14" s="310" t="s">
        <v>357</v>
      </c>
      <c r="I14" s="311"/>
    </row>
    <row r="15" spans="1:9 16384:16384" s="24" customFormat="1" ht="15.75" customHeight="1" x14ac:dyDescent="0.2">
      <c r="A15" s="214">
        <v>44887</v>
      </c>
      <c r="B15" s="306" t="s">
        <v>497</v>
      </c>
      <c r="C15" s="211" t="s">
        <v>498</v>
      </c>
      <c r="D15" s="215"/>
      <c r="E15" s="307" t="s">
        <v>159</v>
      </c>
      <c r="F15" s="308">
        <v>1</v>
      </c>
      <c r="G15" s="309">
        <v>66</v>
      </c>
      <c r="H15" s="310" t="s">
        <v>156</v>
      </c>
      <c r="I15" s="311"/>
    </row>
    <row r="16" spans="1:9 16384:16384" ht="16.5" customHeight="1" x14ac:dyDescent="0.2">
      <c r="A16" s="145"/>
      <c r="B16" s="57"/>
      <c r="C16" s="58"/>
      <c r="D16" s="45"/>
      <c r="E16" s="20" t="s">
        <v>13</v>
      </c>
      <c r="F16" s="92">
        <f>SUM(F11:F15)</f>
        <v>5</v>
      </c>
      <c r="G16" s="119"/>
      <c r="H16" s="146"/>
    </row>
    <row r="17" spans="1:8" ht="16.5" customHeight="1" x14ac:dyDescent="0.2">
      <c r="A17" s="327" t="s">
        <v>10</v>
      </c>
      <c r="B17" s="328"/>
      <c r="C17" s="39"/>
      <c r="D17" s="55"/>
      <c r="E17" s="56"/>
      <c r="F17" s="111"/>
      <c r="G17" s="88"/>
      <c r="H17" s="147"/>
    </row>
    <row r="18" spans="1:8" ht="16.5" customHeight="1" x14ac:dyDescent="0.2">
      <c r="A18" s="148" t="s">
        <v>0</v>
      </c>
      <c r="B18" s="65" t="s">
        <v>1</v>
      </c>
      <c r="C18" s="98" t="s">
        <v>2</v>
      </c>
      <c r="D18" s="98" t="s">
        <v>3</v>
      </c>
      <c r="E18" s="98" t="s">
        <v>8</v>
      </c>
      <c r="F18" s="112"/>
      <c r="G18" s="113"/>
      <c r="H18" s="149"/>
    </row>
    <row r="19" spans="1:8" ht="16.5" customHeight="1" x14ac:dyDescent="0.2">
      <c r="A19" s="214">
        <v>44866</v>
      </c>
      <c r="B19" s="210" t="s">
        <v>86</v>
      </c>
      <c r="C19" s="211" t="s">
        <v>87</v>
      </c>
      <c r="D19" s="211" t="s">
        <v>88</v>
      </c>
      <c r="E19" s="215" t="s">
        <v>89</v>
      </c>
      <c r="F19" s="207">
        <v>1</v>
      </c>
      <c r="G19" s="198"/>
      <c r="H19" s="199"/>
    </row>
    <row r="20" spans="1:8" ht="16.5" customHeight="1" x14ac:dyDescent="0.2">
      <c r="A20" s="214">
        <v>44866</v>
      </c>
      <c r="B20" s="210" t="s">
        <v>90</v>
      </c>
      <c r="C20" s="211" t="s">
        <v>91</v>
      </c>
      <c r="D20" s="211" t="s">
        <v>92</v>
      </c>
      <c r="E20" s="215" t="s">
        <v>89</v>
      </c>
      <c r="F20" s="207">
        <v>1</v>
      </c>
      <c r="G20" s="252"/>
      <c r="H20" s="199"/>
    </row>
    <row r="21" spans="1:8" ht="16.5" customHeight="1" x14ac:dyDescent="0.2">
      <c r="A21" s="214">
        <v>44869</v>
      </c>
      <c r="B21" s="210" t="s">
        <v>163</v>
      </c>
      <c r="C21" s="211" t="s">
        <v>164</v>
      </c>
      <c r="D21" s="211" t="s">
        <v>165</v>
      </c>
      <c r="E21" s="215" t="s">
        <v>89</v>
      </c>
      <c r="F21" s="207">
        <v>1</v>
      </c>
      <c r="G21" s="252"/>
      <c r="H21" s="199"/>
    </row>
    <row r="22" spans="1:8" ht="16.5" customHeight="1" x14ac:dyDescent="0.2">
      <c r="A22" s="214">
        <v>44869</v>
      </c>
      <c r="B22" s="210" t="s">
        <v>166</v>
      </c>
      <c r="C22" s="211" t="s">
        <v>167</v>
      </c>
      <c r="D22" s="211" t="s">
        <v>168</v>
      </c>
      <c r="E22" s="215" t="s">
        <v>89</v>
      </c>
      <c r="F22" s="207">
        <v>1</v>
      </c>
      <c r="G22" s="252"/>
      <c r="H22" s="199"/>
    </row>
    <row r="23" spans="1:8" ht="16.5" customHeight="1" x14ac:dyDescent="0.2">
      <c r="A23" s="214">
        <v>44873</v>
      </c>
      <c r="B23" s="210" t="s">
        <v>189</v>
      </c>
      <c r="C23" s="211" t="s">
        <v>190</v>
      </c>
      <c r="D23" s="211"/>
      <c r="E23" s="215" t="s">
        <v>191</v>
      </c>
      <c r="F23" s="207">
        <v>1</v>
      </c>
      <c r="G23" s="252"/>
      <c r="H23" s="199"/>
    </row>
    <row r="24" spans="1:8" ht="16.5" customHeight="1" x14ac:dyDescent="0.2">
      <c r="A24" s="214">
        <v>44881</v>
      </c>
      <c r="B24" s="210" t="s">
        <v>383</v>
      </c>
      <c r="C24" s="211" t="s">
        <v>384</v>
      </c>
      <c r="D24" s="211"/>
      <c r="E24" s="215" t="s">
        <v>385</v>
      </c>
      <c r="F24" s="207">
        <v>1</v>
      </c>
      <c r="G24" s="252"/>
      <c r="H24" s="199"/>
    </row>
    <row r="25" spans="1:8" ht="16.5" customHeight="1" x14ac:dyDescent="0.2">
      <c r="A25" s="214">
        <v>44882</v>
      </c>
      <c r="B25" s="210" t="s">
        <v>386</v>
      </c>
      <c r="C25" s="211" t="s">
        <v>387</v>
      </c>
      <c r="D25" s="211" t="s">
        <v>388</v>
      </c>
      <c r="E25" s="215" t="s">
        <v>389</v>
      </c>
      <c r="F25" s="207">
        <v>1</v>
      </c>
      <c r="G25" s="252"/>
      <c r="H25" s="199"/>
    </row>
    <row r="26" spans="1:8" ht="16.5" customHeight="1" x14ac:dyDescent="0.2">
      <c r="A26" s="214">
        <v>44886</v>
      </c>
      <c r="B26" s="210" t="s">
        <v>455</v>
      </c>
      <c r="C26" s="211" t="s">
        <v>456</v>
      </c>
      <c r="D26" s="211" t="s">
        <v>457</v>
      </c>
      <c r="E26" s="215" t="s">
        <v>458</v>
      </c>
      <c r="F26" s="207">
        <v>1</v>
      </c>
      <c r="G26" s="252"/>
      <c r="H26" s="199"/>
    </row>
    <row r="27" spans="1:8" ht="16.5" customHeight="1" x14ac:dyDescent="0.2">
      <c r="A27" s="214">
        <v>44887</v>
      </c>
      <c r="B27" s="210" t="s">
        <v>502</v>
      </c>
      <c r="C27" s="211" t="s">
        <v>503</v>
      </c>
      <c r="D27" s="211" t="s">
        <v>504</v>
      </c>
      <c r="E27" s="215" t="s">
        <v>505</v>
      </c>
      <c r="F27" s="207">
        <v>1</v>
      </c>
      <c r="G27" s="252"/>
      <c r="H27" s="199"/>
    </row>
    <row r="28" spans="1:8" x14ac:dyDescent="0.2">
      <c r="A28" s="150"/>
      <c r="B28" s="60"/>
      <c r="C28" s="61"/>
      <c r="D28" s="49"/>
      <c r="E28" s="59" t="s">
        <v>25</v>
      </c>
      <c r="F28" s="114">
        <f>SUM(F19:F27)</f>
        <v>9</v>
      </c>
      <c r="G28" s="116"/>
      <c r="H28" s="151"/>
    </row>
    <row r="29" spans="1:8" ht="13.9" customHeight="1" x14ac:dyDescent="0.2">
      <c r="A29" s="304" t="s">
        <v>24</v>
      </c>
      <c r="B29" s="62"/>
      <c r="C29" s="35"/>
      <c r="D29" s="36"/>
      <c r="E29" s="37"/>
      <c r="F29" s="115"/>
      <c r="G29" s="252"/>
      <c r="H29" s="199"/>
    </row>
    <row r="30" spans="1:8" ht="13.9" customHeight="1" x14ac:dyDescent="0.2">
      <c r="A30" s="226" t="s">
        <v>0</v>
      </c>
      <c r="B30" s="227" t="s">
        <v>1</v>
      </c>
      <c r="C30" s="194" t="s">
        <v>2</v>
      </c>
      <c r="D30" s="194" t="s">
        <v>3</v>
      </c>
      <c r="E30" s="250" t="s">
        <v>8</v>
      </c>
      <c r="F30" s="251"/>
      <c r="G30" s="113"/>
      <c r="H30" s="149"/>
    </row>
    <row r="31" spans="1:8" ht="13.9" customHeight="1" x14ac:dyDescent="0.2">
      <c r="A31" s="134">
        <v>44866</v>
      </c>
      <c r="B31" s="78" t="s">
        <v>77</v>
      </c>
      <c r="C31" s="73" t="s">
        <v>78</v>
      </c>
      <c r="D31" s="79" t="s">
        <v>79</v>
      </c>
      <c r="E31" s="73" t="s">
        <v>80</v>
      </c>
      <c r="F31" s="74">
        <v>1</v>
      </c>
      <c r="G31" s="198"/>
      <c r="H31" s="199"/>
    </row>
    <row r="32" spans="1:8" ht="13.9" customHeight="1" x14ac:dyDescent="0.2">
      <c r="A32" s="152">
        <v>44866</v>
      </c>
      <c r="B32" s="78" t="s">
        <v>81</v>
      </c>
      <c r="C32" s="73" t="s">
        <v>82</v>
      </c>
      <c r="D32" s="79"/>
      <c r="E32" s="73" t="s">
        <v>83</v>
      </c>
      <c r="F32" s="74">
        <v>1</v>
      </c>
      <c r="G32" s="252"/>
      <c r="H32" s="199"/>
    </row>
    <row r="33" spans="1:8" ht="13.9" customHeight="1" x14ac:dyDescent="0.2">
      <c r="A33" s="134">
        <v>44866</v>
      </c>
      <c r="B33" s="78" t="s">
        <v>84</v>
      </c>
      <c r="C33" s="73" t="s">
        <v>85</v>
      </c>
      <c r="D33" s="79"/>
      <c r="E33" s="73" t="s">
        <v>83</v>
      </c>
      <c r="F33" s="74">
        <v>1</v>
      </c>
      <c r="G33" s="252"/>
      <c r="H33" s="199"/>
    </row>
    <row r="34" spans="1:8" ht="13.9" customHeight="1" x14ac:dyDescent="0.2">
      <c r="A34" s="134">
        <v>44867</v>
      </c>
      <c r="B34" s="78" t="s">
        <v>96</v>
      </c>
      <c r="C34" s="73" t="s">
        <v>97</v>
      </c>
      <c r="D34" s="79"/>
      <c r="E34" s="73" t="s">
        <v>98</v>
      </c>
      <c r="F34" s="74">
        <v>1</v>
      </c>
      <c r="G34" s="252"/>
      <c r="H34" s="199"/>
    </row>
    <row r="35" spans="1:8" ht="13.9" customHeight="1" x14ac:dyDescent="0.2">
      <c r="A35" s="152">
        <v>44869</v>
      </c>
      <c r="B35" s="78" t="s">
        <v>160</v>
      </c>
      <c r="C35" s="73" t="s">
        <v>161</v>
      </c>
      <c r="D35" s="79"/>
      <c r="E35" s="73" t="s">
        <v>162</v>
      </c>
      <c r="F35" s="74">
        <v>1</v>
      </c>
      <c r="G35" s="252"/>
      <c r="H35" s="199"/>
    </row>
    <row r="36" spans="1:8" ht="13.9" customHeight="1" x14ac:dyDescent="0.2">
      <c r="A36" s="152">
        <v>44872</v>
      </c>
      <c r="B36" s="78" t="s">
        <v>130</v>
      </c>
      <c r="C36" s="73" t="s">
        <v>131</v>
      </c>
      <c r="D36" s="79"/>
      <c r="E36" s="73" t="s">
        <v>98</v>
      </c>
      <c r="F36" s="74">
        <v>1</v>
      </c>
      <c r="G36" s="252"/>
      <c r="H36" s="199"/>
    </row>
    <row r="37" spans="1:8" ht="13.9" customHeight="1" x14ac:dyDescent="0.2">
      <c r="A37" s="152">
        <v>44872</v>
      </c>
      <c r="B37" s="78" t="s">
        <v>132</v>
      </c>
      <c r="C37" s="73" t="s">
        <v>133</v>
      </c>
      <c r="D37" s="79"/>
      <c r="E37" s="73" t="s">
        <v>134</v>
      </c>
      <c r="F37" s="74">
        <v>1</v>
      </c>
      <c r="G37" s="252"/>
      <c r="H37" s="199"/>
    </row>
    <row r="38" spans="1:8" ht="13.9" customHeight="1" x14ac:dyDescent="0.2">
      <c r="A38" s="152">
        <v>44872</v>
      </c>
      <c r="B38" s="78" t="s">
        <v>141</v>
      </c>
      <c r="C38" s="73" t="s">
        <v>142</v>
      </c>
      <c r="D38" s="79"/>
      <c r="E38" s="73" t="s">
        <v>143</v>
      </c>
      <c r="F38" s="74">
        <v>1</v>
      </c>
      <c r="G38" s="314"/>
      <c r="H38" s="199"/>
    </row>
    <row r="39" spans="1:8" ht="13.9" customHeight="1" x14ac:dyDescent="0.2">
      <c r="A39" s="152">
        <v>44872</v>
      </c>
      <c r="B39" s="78" t="s">
        <v>144</v>
      </c>
      <c r="C39" s="73" t="s">
        <v>145</v>
      </c>
      <c r="D39" s="79"/>
      <c r="E39" s="73" t="s">
        <v>143</v>
      </c>
      <c r="F39" s="74">
        <v>1</v>
      </c>
      <c r="G39" s="252"/>
      <c r="H39" s="199"/>
    </row>
    <row r="40" spans="1:8" ht="13.9" customHeight="1" x14ac:dyDescent="0.2">
      <c r="A40" s="152">
        <v>44873</v>
      </c>
      <c r="B40" s="78" t="s">
        <v>207</v>
      </c>
      <c r="C40" s="73" t="s">
        <v>208</v>
      </c>
      <c r="D40" s="79" t="s">
        <v>79</v>
      </c>
      <c r="E40" s="73" t="s">
        <v>209</v>
      </c>
      <c r="F40" s="74">
        <v>1</v>
      </c>
      <c r="G40" s="252"/>
      <c r="H40" s="199"/>
    </row>
    <row r="41" spans="1:8" ht="13.9" customHeight="1" x14ac:dyDescent="0.2">
      <c r="A41" s="134">
        <v>44873</v>
      </c>
      <c r="B41" s="78" t="s">
        <v>210</v>
      </c>
      <c r="C41" s="73" t="s">
        <v>211</v>
      </c>
      <c r="D41" s="79"/>
      <c r="E41" s="73" t="s">
        <v>212</v>
      </c>
      <c r="F41" s="74">
        <v>1</v>
      </c>
      <c r="G41" s="252"/>
      <c r="H41" s="199"/>
    </row>
    <row r="42" spans="1:8" ht="13.9" customHeight="1" x14ac:dyDescent="0.2">
      <c r="A42" s="152">
        <v>44873</v>
      </c>
      <c r="B42" s="78" t="s">
        <v>213</v>
      </c>
      <c r="C42" s="73" t="s">
        <v>214</v>
      </c>
      <c r="D42" s="79"/>
      <c r="E42" s="73" t="s">
        <v>215</v>
      </c>
      <c r="F42" s="74">
        <v>1</v>
      </c>
      <c r="G42" s="252"/>
      <c r="H42" s="199"/>
    </row>
    <row r="43" spans="1:8" ht="13.9" customHeight="1" x14ac:dyDescent="0.2">
      <c r="A43" s="152">
        <v>44873</v>
      </c>
      <c r="B43" s="78" t="s">
        <v>219</v>
      </c>
      <c r="C43" s="73" t="s">
        <v>220</v>
      </c>
      <c r="D43" s="79"/>
      <c r="E43" s="73" t="s">
        <v>198</v>
      </c>
      <c r="F43" s="74">
        <v>1</v>
      </c>
      <c r="G43" s="252"/>
      <c r="H43" s="199"/>
    </row>
    <row r="44" spans="1:8" ht="13.9" customHeight="1" x14ac:dyDescent="0.2">
      <c r="A44" s="152">
        <v>44873</v>
      </c>
      <c r="B44" s="78" t="s">
        <v>224</v>
      </c>
      <c r="C44" s="73" t="s">
        <v>225</v>
      </c>
      <c r="D44" s="79"/>
      <c r="E44" s="73" t="s">
        <v>80</v>
      </c>
      <c r="F44" s="74">
        <v>1</v>
      </c>
      <c r="G44" s="252"/>
      <c r="H44" s="199"/>
    </row>
    <row r="45" spans="1:8" ht="13.9" customHeight="1" x14ac:dyDescent="0.2">
      <c r="A45" s="152">
        <v>44874</v>
      </c>
      <c r="B45" s="78" t="s">
        <v>196</v>
      </c>
      <c r="C45" s="73" t="s">
        <v>197</v>
      </c>
      <c r="D45" s="79"/>
      <c r="E45" s="73" t="s">
        <v>198</v>
      </c>
      <c r="F45" s="74">
        <v>1</v>
      </c>
      <c r="G45" s="252"/>
      <c r="H45" s="199"/>
    </row>
    <row r="46" spans="1:8" ht="13.9" customHeight="1" x14ac:dyDescent="0.2">
      <c r="A46" s="152">
        <v>44874</v>
      </c>
      <c r="B46" s="78" t="s">
        <v>205</v>
      </c>
      <c r="C46" s="73" t="s">
        <v>206</v>
      </c>
      <c r="D46" s="79"/>
      <c r="E46" s="73" t="s">
        <v>83</v>
      </c>
      <c r="F46" s="74">
        <v>1</v>
      </c>
      <c r="G46" s="252"/>
      <c r="H46" s="199"/>
    </row>
    <row r="47" spans="1:8" ht="13.9" customHeight="1" x14ac:dyDescent="0.2">
      <c r="A47" s="134">
        <v>44874</v>
      </c>
      <c r="B47" s="78" t="s">
        <v>241</v>
      </c>
      <c r="C47" s="73" t="s">
        <v>242</v>
      </c>
      <c r="D47" s="79"/>
      <c r="E47" s="73" t="s">
        <v>215</v>
      </c>
      <c r="F47" s="74">
        <v>1</v>
      </c>
      <c r="G47" s="252"/>
      <c r="H47" s="199"/>
    </row>
    <row r="48" spans="1:8" ht="13.9" customHeight="1" x14ac:dyDescent="0.2">
      <c r="A48" s="134">
        <v>44874</v>
      </c>
      <c r="B48" s="78" t="s">
        <v>243</v>
      </c>
      <c r="C48" s="73" t="s">
        <v>244</v>
      </c>
      <c r="D48" s="79" t="s">
        <v>79</v>
      </c>
      <c r="E48" s="73" t="s">
        <v>245</v>
      </c>
      <c r="F48" s="74">
        <v>1</v>
      </c>
      <c r="G48" s="252"/>
      <c r="H48" s="199"/>
    </row>
    <row r="49" spans="1:8" ht="13.9" customHeight="1" x14ac:dyDescent="0.2">
      <c r="A49" s="134">
        <v>44875</v>
      </c>
      <c r="B49" s="78" t="s">
        <v>282</v>
      </c>
      <c r="C49" s="73" t="s">
        <v>283</v>
      </c>
      <c r="D49" s="79"/>
      <c r="E49" s="73" t="s">
        <v>215</v>
      </c>
      <c r="F49" s="74">
        <v>1</v>
      </c>
      <c r="G49" s="252"/>
      <c r="H49" s="199"/>
    </row>
    <row r="50" spans="1:8" ht="13.9" customHeight="1" x14ac:dyDescent="0.2">
      <c r="A50" s="152">
        <v>44875</v>
      </c>
      <c r="B50" s="78" t="s">
        <v>311</v>
      </c>
      <c r="C50" s="73" t="s">
        <v>312</v>
      </c>
      <c r="D50" s="79"/>
      <c r="E50" s="73" t="s">
        <v>98</v>
      </c>
      <c r="F50" s="74">
        <v>1</v>
      </c>
      <c r="G50" s="252"/>
      <c r="H50" s="199"/>
    </row>
    <row r="51" spans="1:8" ht="13.9" customHeight="1" x14ac:dyDescent="0.2">
      <c r="A51" s="152">
        <v>44875</v>
      </c>
      <c r="B51" s="78" t="s">
        <v>313</v>
      </c>
      <c r="C51" s="73" t="s">
        <v>314</v>
      </c>
      <c r="D51" s="79"/>
      <c r="E51" s="73" t="s">
        <v>98</v>
      </c>
      <c r="F51" s="74">
        <v>1</v>
      </c>
      <c r="G51" s="252"/>
      <c r="H51" s="199"/>
    </row>
    <row r="52" spans="1:8" ht="13.9" customHeight="1" x14ac:dyDescent="0.2">
      <c r="A52" s="152">
        <v>44875</v>
      </c>
      <c r="B52" s="78" t="s">
        <v>315</v>
      </c>
      <c r="C52" s="73" t="s">
        <v>316</v>
      </c>
      <c r="D52" s="79"/>
      <c r="E52" s="73" t="s">
        <v>215</v>
      </c>
      <c r="F52" s="74">
        <v>1</v>
      </c>
      <c r="G52" s="252"/>
      <c r="H52" s="199"/>
    </row>
    <row r="53" spans="1:8" ht="13.9" customHeight="1" x14ac:dyDescent="0.2">
      <c r="A53" s="152">
        <v>44875</v>
      </c>
      <c r="B53" s="78" t="s">
        <v>317</v>
      </c>
      <c r="C53" s="73" t="s">
        <v>318</v>
      </c>
      <c r="D53" s="79"/>
      <c r="E53" s="73" t="s">
        <v>215</v>
      </c>
      <c r="F53" s="74">
        <v>1</v>
      </c>
      <c r="G53" s="252"/>
      <c r="H53" s="199"/>
    </row>
    <row r="54" spans="1:8" ht="13.9" customHeight="1" x14ac:dyDescent="0.2">
      <c r="A54" s="152">
        <v>44875</v>
      </c>
      <c r="B54" s="78" t="s">
        <v>319</v>
      </c>
      <c r="C54" s="73" t="s">
        <v>320</v>
      </c>
      <c r="D54" s="79"/>
      <c r="E54" s="73" t="s">
        <v>215</v>
      </c>
      <c r="F54" s="74">
        <v>1</v>
      </c>
      <c r="G54" s="252"/>
      <c r="H54" s="199"/>
    </row>
    <row r="55" spans="1:8" ht="13.9" customHeight="1" x14ac:dyDescent="0.2">
      <c r="A55" s="152">
        <v>44875</v>
      </c>
      <c r="B55" s="78" t="s">
        <v>321</v>
      </c>
      <c r="C55" s="73" t="s">
        <v>322</v>
      </c>
      <c r="D55" s="79"/>
      <c r="E55" s="73" t="s">
        <v>215</v>
      </c>
      <c r="F55" s="74">
        <v>1</v>
      </c>
      <c r="G55" s="252"/>
      <c r="H55" s="199"/>
    </row>
    <row r="56" spans="1:8" ht="13.9" customHeight="1" x14ac:dyDescent="0.2">
      <c r="A56" s="152">
        <v>44875</v>
      </c>
      <c r="B56" s="78" t="s">
        <v>323</v>
      </c>
      <c r="C56" s="73" t="s">
        <v>324</v>
      </c>
      <c r="D56" s="79"/>
      <c r="E56" s="73" t="s">
        <v>162</v>
      </c>
      <c r="F56" s="74">
        <v>1</v>
      </c>
      <c r="G56" s="252"/>
      <c r="H56" s="199"/>
    </row>
    <row r="57" spans="1:8" ht="13.9" customHeight="1" x14ac:dyDescent="0.2">
      <c r="A57" s="134">
        <v>44876</v>
      </c>
      <c r="B57" s="78" t="s">
        <v>284</v>
      </c>
      <c r="C57" s="73" t="s">
        <v>285</v>
      </c>
      <c r="D57" s="79"/>
      <c r="E57" s="73" t="s">
        <v>286</v>
      </c>
      <c r="F57" s="74">
        <v>1</v>
      </c>
      <c r="G57" s="252"/>
      <c r="H57" s="199"/>
    </row>
    <row r="58" spans="1:8" ht="13.9" customHeight="1" x14ac:dyDescent="0.2">
      <c r="A58" s="152">
        <v>44876</v>
      </c>
      <c r="B58" s="78" t="s">
        <v>287</v>
      </c>
      <c r="C58" s="73" t="s">
        <v>288</v>
      </c>
      <c r="D58" s="79"/>
      <c r="E58" s="73" t="s">
        <v>143</v>
      </c>
      <c r="F58" s="74">
        <v>1</v>
      </c>
      <c r="G58" s="252"/>
      <c r="H58" s="199"/>
    </row>
    <row r="59" spans="1:8" ht="13.9" customHeight="1" x14ac:dyDescent="0.2">
      <c r="A59" s="134">
        <v>44876</v>
      </c>
      <c r="B59" s="78" t="s">
        <v>289</v>
      </c>
      <c r="C59" s="73" t="s">
        <v>290</v>
      </c>
      <c r="D59" s="79"/>
      <c r="E59" s="73" t="s">
        <v>143</v>
      </c>
      <c r="F59" s="74">
        <v>1</v>
      </c>
      <c r="G59" s="252"/>
      <c r="H59" s="199"/>
    </row>
    <row r="60" spans="1:8" ht="13.9" customHeight="1" x14ac:dyDescent="0.2">
      <c r="A60" s="134">
        <v>44876</v>
      </c>
      <c r="B60" s="78" t="s">
        <v>291</v>
      </c>
      <c r="C60" s="73" t="s">
        <v>292</v>
      </c>
      <c r="D60" s="79"/>
      <c r="E60" s="73" t="s">
        <v>162</v>
      </c>
      <c r="F60" s="74">
        <v>1</v>
      </c>
      <c r="G60" s="252"/>
      <c r="H60" s="199"/>
    </row>
    <row r="61" spans="1:8" ht="13.9" customHeight="1" x14ac:dyDescent="0.2">
      <c r="A61" s="134">
        <v>44876</v>
      </c>
      <c r="B61" s="78" t="s">
        <v>293</v>
      </c>
      <c r="C61" s="73" t="s">
        <v>294</v>
      </c>
      <c r="D61" s="79"/>
      <c r="E61" s="73" t="s">
        <v>162</v>
      </c>
      <c r="F61" s="74">
        <v>1</v>
      </c>
      <c r="G61" s="252"/>
      <c r="H61" s="199"/>
    </row>
    <row r="62" spans="1:8" ht="13.9" customHeight="1" x14ac:dyDescent="0.2">
      <c r="A62" s="152">
        <v>44876</v>
      </c>
      <c r="B62" s="78" t="s">
        <v>295</v>
      </c>
      <c r="C62" s="73" t="s">
        <v>296</v>
      </c>
      <c r="D62" s="79" t="s">
        <v>79</v>
      </c>
      <c r="E62" s="73" t="s">
        <v>80</v>
      </c>
      <c r="F62" s="74">
        <v>1</v>
      </c>
      <c r="G62" s="317"/>
      <c r="H62" s="199"/>
    </row>
    <row r="63" spans="1:8" ht="13.9" customHeight="1" x14ac:dyDescent="0.2">
      <c r="A63" s="134">
        <v>44876</v>
      </c>
      <c r="B63" s="78" t="s">
        <v>297</v>
      </c>
      <c r="C63" s="73" t="s">
        <v>298</v>
      </c>
      <c r="D63" s="79"/>
      <c r="E63" s="73" t="s">
        <v>162</v>
      </c>
      <c r="F63" s="74">
        <v>1</v>
      </c>
      <c r="G63" s="252"/>
      <c r="H63" s="199"/>
    </row>
    <row r="64" spans="1:8" ht="13.9" customHeight="1" x14ac:dyDescent="0.2">
      <c r="A64" s="152">
        <v>44876</v>
      </c>
      <c r="B64" s="78" t="s">
        <v>299</v>
      </c>
      <c r="C64" s="73" t="s">
        <v>300</v>
      </c>
      <c r="D64" s="79"/>
      <c r="E64" s="73" t="s">
        <v>162</v>
      </c>
      <c r="F64" s="74">
        <v>1</v>
      </c>
      <c r="G64" s="252"/>
      <c r="H64" s="199"/>
    </row>
    <row r="65" spans="1:8" ht="13.9" customHeight="1" x14ac:dyDescent="0.2">
      <c r="A65" s="152">
        <v>44876</v>
      </c>
      <c r="B65" s="78" t="s">
        <v>301</v>
      </c>
      <c r="C65" s="73" t="s">
        <v>302</v>
      </c>
      <c r="D65" s="79"/>
      <c r="E65" s="73" t="s">
        <v>162</v>
      </c>
      <c r="F65" s="74">
        <v>1</v>
      </c>
      <c r="G65" s="252"/>
      <c r="H65" s="199"/>
    </row>
    <row r="66" spans="1:8" ht="13.9" customHeight="1" x14ac:dyDescent="0.2">
      <c r="A66" s="152">
        <v>44876</v>
      </c>
      <c r="B66" s="78" t="s">
        <v>303</v>
      </c>
      <c r="C66" s="73" t="s">
        <v>304</v>
      </c>
      <c r="D66" s="79"/>
      <c r="E66" s="73" t="s">
        <v>162</v>
      </c>
      <c r="F66" s="74">
        <v>1</v>
      </c>
      <c r="G66" s="252"/>
      <c r="H66" s="199"/>
    </row>
    <row r="67" spans="1:8" ht="13.9" customHeight="1" x14ac:dyDescent="0.2">
      <c r="A67" s="152">
        <v>44876</v>
      </c>
      <c r="B67" s="78" t="s">
        <v>305</v>
      </c>
      <c r="C67" s="73" t="s">
        <v>306</v>
      </c>
      <c r="D67" s="79" t="s">
        <v>79</v>
      </c>
      <c r="E67" s="73" t="s">
        <v>80</v>
      </c>
      <c r="F67" s="74">
        <v>1</v>
      </c>
      <c r="G67" s="252"/>
      <c r="H67" s="199"/>
    </row>
    <row r="68" spans="1:8" ht="13.9" customHeight="1" x14ac:dyDescent="0.2">
      <c r="A68" s="152">
        <v>44876</v>
      </c>
      <c r="B68" s="78" t="s">
        <v>307</v>
      </c>
      <c r="C68" s="73" t="s">
        <v>308</v>
      </c>
      <c r="D68" s="79"/>
      <c r="E68" s="73" t="s">
        <v>162</v>
      </c>
      <c r="F68" s="74">
        <v>1</v>
      </c>
      <c r="G68" s="252"/>
      <c r="H68" s="199"/>
    </row>
    <row r="69" spans="1:8" ht="13.9" customHeight="1" x14ac:dyDescent="0.2">
      <c r="A69" s="152">
        <v>44876</v>
      </c>
      <c r="B69" s="78" t="s">
        <v>309</v>
      </c>
      <c r="C69" s="73" t="s">
        <v>310</v>
      </c>
      <c r="D69" s="79"/>
      <c r="E69" s="73" t="s">
        <v>162</v>
      </c>
      <c r="F69" s="74">
        <v>1</v>
      </c>
      <c r="G69" s="252"/>
      <c r="H69" s="199"/>
    </row>
    <row r="70" spans="1:8" ht="13.9" customHeight="1" x14ac:dyDescent="0.2">
      <c r="A70" s="134">
        <v>44880</v>
      </c>
      <c r="B70" s="78" t="s">
        <v>365</v>
      </c>
      <c r="C70" s="73" t="s">
        <v>366</v>
      </c>
      <c r="D70" s="79"/>
      <c r="E70" s="73" t="s">
        <v>162</v>
      </c>
      <c r="F70" s="74">
        <v>1</v>
      </c>
      <c r="G70" s="252"/>
      <c r="H70" s="199"/>
    </row>
    <row r="71" spans="1:8" ht="13.9" customHeight="1" x14ac:dyDescent="0.2">
      <c r="A71" s="134">
        <v>44880</v>
      </c>
      <c r="B71" s="78" t="s">
        <v>367</v>
      </c>
      <c r="C71" s="73" t="s">
        <v>368</v>
      </c>
      <c r="D71" s="79"/>
      <c r="E71" s="73" t="s">
        <v>162</v>
      </c>
      <c r="F71" s="74">
        <v>1</v>
      </c>
      <c r="G71" s="252"/>
      <c r="H71" s="199"/>
    </row>
    <row r="72" spans="1:8" ht="13.9" customHeight="1" x14ac:dyDescent="0.2">
      <c r="A72" s="152">
        <v>44881</v>
      </c>
      <c r="B72" s="78" t="s">
        <v>361</v>
      </c>
      <c r="C72" s="73" t="s">
        <v>362</v>
      </c>
      <c r="D72" s="79"/>
      <c r="E72" s="73" t="s">
        <v>143</v>
      </c>
      <c r="F72" s="74">
        <v>1</v>
      </c>
      <c r="G72" s="252"/>
      <c r="H72" s="199"/>
    </row>
    <row r="73" spans="1:8" ht="13.9" customHeight="1" x14ac:dyDescent="0.2">
      <c r="A73" s="134">
        <v>44881</v>
      </c>
      <c r="B73" s="78" t="s">
        <v>363</v>
      </c>
      <c r="C73" s="73" t="s">
        <v>364</v>
      </c>
      <c r="D73" s="79"/>
      <c r="E73" s="73" t="s">
        <v>143</v>
      </c>
      <c r="F73" s="74">
        <v>1</v>
      </c>
      <c r="G73" s="252"/>
      <c r="H73" s="199"/>
    </row>
    <row r="74" spans="1:8" ht="13.9" customHeight="1" x14ac:dyDescent="0.2">
      <c r="A74" s="134">
        <v>44881</v>
      </c>
      <c r="B74" s="78" t="s">
        <v>369</v>
      </c>
      <c r="C74" s="73" t="s">
        <v>370</v>
      </c>
      <c r="D74" s="79"/>
      <c r="E74" s="247" t="s">
        <v>371</v>
      </c>
      <c r="F74" s="74">
        <v>1</v>
      </c>
      <c r="G74" s="252"/>
      <c r="H74" s="199"/>
    </row>
    <row r="75" spans="1:8" ht="13.9" customHeight="1" x14ac:dyDescent="0.2">
      <c r="A75" s="152">
        <v>44881</v>
      </c>
      <c r="B75" s="78" t="s">
        <v>390</v>
      </c>
      <c r="C75" s="73" t="s">
        <v>391</v>
      </c>
      <c r="D75" s="79"/>
      <c r="E75" s="73" t="s">
        <v>162</v>
      </c>
      <c r="F75" s="74">
        <v>1</v>
      </c>
      <c r="G75" s="252"/>
      <c r="H75" s="199"/>
    </row>
    <row r="76" spans="1:8" ht="13.9" customHeight="1" x14ac:dyDescent="0.2">
      <c r="A76" s="152">
        <v>44881</v>
      </c>
      <c r="B76" s="78" t="s">
        <v>392</v>
      </c>
      <c r="C76" s="73" t="s">
        <v>393</v>
      </c>
      <c r="D76" s="79"/>
      <c r="E76" s="73" t="s">
        <v>83</v>
      </c>
      <c r="F76" s="74">
        <v>1</v>
      </c>
      <c r="G76" s="252"/>
      <c r="H76" s="199"/>
    </row>
    <row r="77" spans="1:8" ht="13.9" customHeight="1" x14ac:dyDescent="0.2">
      <c r="A77" s="152">
        <v>44881</v>
      </c>
      <c r="B77" s="78" t="s">
        <v>394</v>
      </c>
      <c r="C77" s="73" t="s">
        <v>395</v>
      </c>
      <c r="D77" s="79"/>
      <c r="E77" s="73" t="s">
        <v>83</v>
      </c>
      <c r="F77" s="74">
        <v>1</v>
      </c>
      <c r="G77" s="252"/>
      <c r="H77" s="199"/>
    </row>
    <row r="78" spans="1:8" ht="13.9" customHeight="1" x14ac:dyDescent="0.2">
      <c r="A78" s="152">
        <v>44881</v>
      </c>
      <c r="B78" s="78" t="s">
        <v>396</v>
      </c>
      <c r="C78" s="73" t="s">
        <v>397</v>
      </c>
      <c r="D78" s="79"/>
      <c r="E78" s="73" t="s">
        <v>162</v>
      </c>
      <c r="F78" s="74">
        <v>1</v>
      </c>
      <c r="G78" s="252"/>
      <c r="H78" s="199"/>
    </row>
    <row r="79" spans="1:8" ht="13.9" customHeight="1" x14ac:dyDescent="0.2">
      <c r="A79" s="152">
        <v>44883</v>
      </c>
      <c r="B79" s="78" t="s">
        <v>417</v>
      </c>
      <c r="C79" s="73" t="s">
        <v>418</v>
      </c>
      <c r="D79" s="79"/>
      <c r="E79" s="73" t="s">
        <v>83</v>
      </c>
      <c r="F79" s="74">
        <v>1</v>
      </c>
      <c r="G79" s="252"/>
      <c r="H79" s="199"/>
    </row>
    <row r="80" spans="1:8" ht="13.9" customHeight="1" x14ac:dyDescent="0.2">
      <c r="A80" s="152">
        <v>44883</v>
      </c>
      <c r="B80" s="78" t="s">
        <v>422</v>
      </c>
      <c r="C80" s="73" t="s">
        <v>423</v>
      </c>
      <c r="D80" s="79"/>
      <c r="E80" s="73" t="s">
        <v>162</v>
      </c>
      <c r="F80" s="74">
        <v>1</v>
      </c>
      <c r="G80" s="252"/>
      <c r="H80" s="199"/>
    </row>
    <row r="81" spans="1:8" ht="13.9" customHeight="1" x14ac:dyDescent="0.2">
      <c r="A81" s="152">
        <v>44886</v>
      </c>
      <c r="B81" s="78" t="s">
        <v>410</v>
      </c>
      <c r="C81" s="73" t="s">
        <v>411</v>
      </c>
      <c r="D81" s="79"/>
      <c r="E81" s="73" t="s">
        <v>98</v>
      </c>
      <c r="F81" s="74">
        <v>1</v>
      </c>
      <c r="G81" s="252"/>
      <c r="H81" s="199"/>
    </row>
    <row r="82" spans="1:8" x14ac:dyDescent="0.2">
      <c r="A82" s="134">
        <v>44887</v>
      </c>
      <c r="B82" s="78" t="s">
        <v>436</v>
      </c>
      <c r="C82" s="73" t="s">
        <v>437</v>
      </c>
      <c r="D82" s="79"/>
      <c r="E82" s="73" t="s">
        <v>162</v>
      </c>
      <c r="F82" s="74">
        <v>1</v>
      </c>
      <c r="G82" s="252"/>
      <c r="H82" s="199"/>
    </row>
    <row r="83" spans="1:8" x14ac:dyDescent="0.2">
      <c r="A83" s="152">
        <v>44887</v>
      </c>
      <c r="B83" s="78" t="s">
        <v>459</v>
      </c>
      <c r="C83" s="73" t="s">
        <v>460</v>
      </c>
      <c r="D83" s="79"/>
      <c r="E83" s="73" t="s">
        <v>215</v>
      </c>
      <c r="F83" s="74">
        <v>1</v>
      </c>
      <c r="G83" s="252"/>
      <c r="H83" s="199"/>
    </row>
    <row r="84" spans="1:8" x14ac:dyDescent="0.2">
      <c r="A84" s="152">
        <v>44887</v>
      </c>
      <c r="B84" s="78" t="s">
        <v>461</v>
      </c>
      <c r="C84" s="73" t="s">
        <v>462</v>
      </c>
      <c r="D84" s="79"/>
      <c r="E84" s="73" t="s">
        <v>215</v>
      </c>
      <c r="F84" s="74">
        <v>1</v>
      </c>
      <c r="G84" s="252"/>
      <c r="H84" s="199"/>
    </row>
    <row r="85" spans="1:8" x14ac:dyDescent="0.2">
      <c r="A85" s="152">
        <v>44887</v>
      </c>
      <c r="B85" s="78" t="s">
        <v>463</v>
      </c>
      <c r="C85" s="73" t="s">
        <v>464</v>
      </c>
      <c r="D85" s="79"/>
      <c r="E85" s="73" t="s">
        <v>215</v>
      </c>
      <c r="F85" s="74">
        <v>1</v>
      </c>
      <c r="G85" s="252"/>
      <c r="H85" s="199"/>
    </row>
    <row r="86" spans="1:8" x14ac:dyDescent="0.2">
      <c r="A86" s="152">
        <v>44887</v>
      </c>
      <c r="B86" s="78" t="s">
        <v>465</v>
      </c>
      <c r="C86" s="73" t="s">
        <v>466</v>
      </c>
      <c r="D86" s="79"/>
      <c r="E86" s="73" t="s">
        <v>215</v>
      </c>
      <c r="F86" s="74">
        <v>1</v>
      </c>
      <c r="G86" s="252"/>
      <c r="H86" s="199"/>
    </row>
    <row r="87" spans="1:8" x14ac:dyDescent="0.2">
      <c r="A87" s="152">
        <v>44887</v>
      </c>
      <c r="B87" s="78" t="s">
        <v>467</v>
      </c>
      <c r="C87" s="73" t="s">
        <v>468</v>
      </c>
      <c r="D87" s="79"/>
      <c r="E87" s="73" t="s">
        <v>215</v>
      </c>
      <c r="F87" s="74">
        <v>1</v>
      </c>
      <c r="G87" s="252"/>
      <c r="H87" s="199"/>
    </row>
    <row r="88" spans="1:8" x14ac:dyDescent="0.2">
      <c r="A88" s="152">
        <v>44887</v>
      </c>
      <c r="B88" s="78" t="s">
        <v>469</v>
      </c>
      <c r="C88" s="73" t="s">
        <v>470</v>
      </c>
      <c r="D88" s="79"/>
      <c r="E88" s="73" t="s">
        <v>215</v>
      </c>
      <c r="F88" s="74">
        <v>1</v>
      </c>
      <c r="G88" s="252"/>
      <c r="H88" s="199"/>
    </row>
    <row r="89" spans="1:8" ht="13.9" customHeight="1" x14ac:dyDescent="0.2">
      <c r="A89" s="152">
        <v>44888</v>
      </c>
      <c r="B89" s="78" t="s">
        <v>478</v>
      </c>
      <c r="C89" s="73" t="s">
        <v>479</v>
      </c>
      <c r="D89" s="79"/>
      <c r="E89" s="73" t="s">
        <v>162</v>
      </c>
      <c r="F89" s="74">
        <v>1</v>
      </c>
      <c r="G89" s="252"/>
      <c r="H89" s="199"/>
    </row>
    <row r="90" spans="1:8" ht="13.9" customHeight="1" x14ac:dyDescent="0.2">
      <c r="A90" s="152">
        <v>44888</v>
      </c>
      <c r="B90" s="78" t="s">
        <v>480</v>
      </c>
      <c r="C90" s="73" t="s">
        <v>481</v>
      </c>
      <c r="D90" s="79"/>
      <c r="E90" s="73" t="s">
        <v>215</v>
      </c>
      <c r="F90" s="74">
        <v>1</v>
      </c>
      <c r="G90" s="252"/>
      <c r="H90" s="199"/>
    </row>
    <row r="91" spans="1:8" ht="13.9" customHeight="1" x14ac:dyDescent="0.2">
      <c r="A91" s="152">
        <v>44888</v>
      </c>
      <c r="B91" s="78" t="s">
        <v>482</v>
      </c>
      <c r="C91" s="73" t="s">
        <v>483</v>
      </c>
      <c r="D91" s="79"/>
      <c r="E91" s="73" t="s">
        <v>83</v>
      </c>
      <c r="F91" s="74">
        <v>1</v>
      </c>
      <c r="G91" s="252"/>
      <c r="H91" s="199"/>
    </row>
    <row r="92" spans="1:8" ht="13.9" customHeight="1" x14ac:dyDescent="0.2">
      <c r="A92" s="152">
        <v>44893</v>
      </c>
      <c r="B92" s="78" t="s">
        <v>523</v>
      </c>
      <c r="C92" s="73" t="s">
        <v>524</v>
      </c>
      <c r="D92" s="79"/>
      <c r="E92" s="73" t="s">
        <v>525</v>
      </c>
      <c r="F92" s="74">
        <v>1</v>
      </c>
      <c r="G92" s="252"/>
      <c r="H92" s="199"/>
    </row>
    <row r="93" spans="1:8" ht="13.9" customHeight="1" x14ac:dyDescent="0.2">
      <c r="A93" s="152">
        <v>44893</v>
      </c>
      <c r="B93" s="78" t="s">
        <v>526</v>
      </c>
      <c r="C93" s="73" t="s">
        <v>527</v>
      </c>
      <c r="D93" s="79"/>
      <c r="E93" s="73" t="s">
        <v>525</v>
      </c>
      <c r="F93" s="74">
        <v>1</v>
      </c>
      <c r="G93" s="252"/>
      <c r="H93" s="199"/>
    </row>
    <row r="94" spans="1:8" ht="13.9" customHeight="1" x14ac:dyDescent="0.2">
      <c r="A94" s="152">
        <v>44893</v>
      </c>
      <c r="B94" s="78" t="s">
        <v>528</v>
      </c>
      <c r="C94" s="73" t="s">
        <v>529</v>
      </c>
      <c r="D94" s="79"/>
      <c r="E94" s="73" t="s">
        <v>525</v>
      </c>
      <c r="F94" s="74">
        <v>1</v>
      </c>
      <c r="G94" s="252"/>
      <c r="H94" s="199"/>
    </row>
    <row r="95" spans="1:8" ht="13.9" customHeight="1" x14ac:dyDescent="0.2">
      <c r="A95" s="152">
        <v>44893</v>
      </c>
      <c r="B95" s="78" t="s">
        <v>530</v>
      </c>
      <c r="C95" s="73" t="s">
        <v>531</v>
      </c>
      <c r="D95" s="79"/>
      <c r="E95" s="73" t="s">
        <v>525</v>
      </c>
      <c r="F95" s="74">
        <v>1</v>
      </c>
      <c r="G95" s="252"/>
      <c r="H95" s="199"/>
    </row>
    <row r="96" spans="1:8" ht="13.9" customHeight="1" x14ac:dyDescent="0.2">
      <c r="A96" s="152">
        <v>44893</v>
      </c>
      <c r="B96" s="78" t="s">
        <v>532</v>
      </c>
      <c r="C96" s="73" t="s">
        <v>533</v>
      </c>
      <c r="D96" s="79"/>
      <c r="E96" s="73" t="s">
        <v>525</v>
      </c>
      <c r="F96" s="74">
        <v>1</v>
      </c>
      <c r="G96" s="252"/>
      <c r="H96" s="199"/>
    </row>
    <row r="97" spans="1:8" ht="13.9" customHeight="1" x14ac:dyDescent="0.2">
      <c r="A97" s="152">
        <v>44894</v>
      </c>
      <c r="B97" s="78" t="s">
        <v>541</v>
      </c>
      <c r="C97" s="73" t="s">
        <v>542</v>
      </c>
      <c r="D97" s="79"/>
      <c r="E97" s="73" t="s">
        <v>162</v>
      </c>
      <c r="F97" s="74">
        <v>1</v>
      </c>
      <c r="G97" s="252"/>
      <c r="H97" s="199"/>
    </row>
    <row r="98" spans="1:8" ht="13.9" customHeight="1" x14ac:dyDescent="0.2">
      <c r="A98" s="152">
        <v>44894</v>
      </c>
      <c r="B98" s="78" t="s">
        <v>543</v>
      </c>
      <c r="C98" s="73" t="s">
        <v>544</v>
      </c>
      <c r="D98" s="79"/>
      <c r="E98" s="73" t="s">
        <v>162</v>
      </c>
      <c r="F98" s="74">
        <v>1</v>
      </c>
      <c r="G98" s="252"/>
      <c r="H98" s="199"/>
    </row>
    <row r="99" spans="1:8" ht="13.9" customHeight="1" x14ac:dyDescent="0.2">
      <c r="A99" s="152">
        <v>44894</v>
      </c>
      <c r="B99" s="78" t="s">
        <v>548</v>
      </c>
      <c r="C99" s="73" t="s">
        <v>549</v>
      </c>
      <c r="D99" s="79"/>
      <c r="E99" s="73" t="s">
        <v>162</v>
      </c>
      <c r="F99" s="74">
        <v>1</v>
      </c>
      <c r="G99" s="252"/>
      <c r="H99" s="199"/>
    </row>
    <row r="100" spans="1:8" ht="13.9" customHeight="1" x14ac:dyDescent="0.2">
      <c r="A100" s="152">
        <v>44895</v>
      </c>
      <c r="B100" s="78" t="s">
        <v>550</v>
      </c>
      <c r="C100" s="73" t="s">
        <v>551</v>
      </c>
      <c r="D100" s="79"/>
      <c r="E100" s="73" t="s">
        <v>162</v>
      </c>
      <c r="F100" s="74">
        <v>1</v>
      </c>
      <c r="G100" s="252"/>
      <c r="H100" s="199"/>
    </row>
    <row r="101" spans="1:8" ht="13.9" customHeight="1" x14ac:dyDescent="0.2">
      <c r="A101" s="152">
        <v>44895</v>
      </c>
      <c r="B101" s="78" t="s">
        <v>552</v>
      </c>
      <c r="C101" s="73" t="s">
        <v>553</v>
      </c>
      <c r="D101" s="79"/>
      <c r="E101" s="73" t="s">
        <v>162</v>
      </c>
      <c r="F101" s="74">
        <v>1</v>
      </c>
      <c r="G101" s="252"/>
      <c r="H101" s="199"/>
    </row>
    <row r="102" spans="1:8" ht="13.9" customHeight="1" x14ac:dyDescent="0.2">
      <c r="A102" s="152">
        <v>44895</v>
      </c>
      <c r="B102" s="78" t="s">
        <v>554</v>
      </c>
      <c r="C102" s="73" t="s">
        <v>555</v>
      </c>
      <c r="D102" s="79"/>
      <c r="E102" s="73" t="s">
        <v>162</v>
      </c>
      <c r="F102" s="74">
        <v>1</v>
      </c>
      <c r="G102" s="252"/>
      <c r="H102" s="199"/>
    </row>
    <row r="103" spans="1:8" ht="13.9" customHeight="1" x14ac:dyDescent="0.2">
      <c r="A103" s="152">
        <v>44895</v>
      </c>
      <c r="B103" s="78" t="s">
        <v>556</v>
      </c>
      <c r="C103" s="73" t="s">
        <v>557</v>
      </c>
      <c r="D103" s="79"/>
      <c r="E103" s="73" t="s">
        <v>162</v>
      </c>
      <c r="F103" s="74">
        <v>1</v>
      </c>
      <c r="G103" s="252"/>
      <c r="H103" s="199"/>
    </row>
    <row r="104" spans="1:8" ht="13.9" customHeight="1" x14ac:dyDescent="0.2">
      <c r="A104" s="152">
        <v>44895</v>
      </c>
      <c r="B104" s="78" t="s">
        <v>560</v>
      </c>
      <c r="C104" s="73" t="s">
        <v>561</v>
      </c>
      <c r="D104" s="79"/>
      <c r="E104" s="73" t="s">
        <v>215</v>
      </c>
      <c r="F104" s="74">
        <v>1</v>
      </c>
      <c r="G104" s="252"/>
      <c r="H104" s="199"/>
    </row>
    <row r="105" spans="1:8" ht="13.9" customHeight="1" x14ac:dyDescent="0.2">
      <c r="A105" s="152">
        <v>44895</v>
      </c>
      <c r="B105" s="78" t="s">
        <v>562</v>
      </c>
      <c r="C105" s="73" t="s">
        <v>563</v>
      </c>
      <c r="D105" s="79"/>
      <c r="E105" s="73" t="s">
        <v>215</v>
      </c>
      <c r="F105" s="74">
        <v>1</v>
      </c>
      <c r="G105" s="252"/>
      <c r="H105" s="199"/>
    </row>
    <row r="106" spans="1:8" ht="13.9" customHeight="1" x14ac:dyDescent="0.2">
      <c r="A106" s="152">
        <v>44895</v>
      </c>
      <c r="B106" s="78" t="s">
        <v>564</v>
      </c>
      <c r="C106" s="73" t="s">
        <v>565</v>
      </c>
      <c r="D106" s="79"/>
      <c r="E106" s="73" t="s">
        <v>215</v>
      </c>
      <c r="F106" s="74">
        <v>1</v>
      </c>
      <c r="G106" s="252"/>
      <c r="H106" s="199"/>
    </row>
    <row r="107" spans="1:8" ht="13.9" customHeight="1" x14ac:dyDescent="0.2">
      <c r="A107" s="152">
        <v>44895</v>
      </c>
      <c r="B107" s="78" t="s">
        <v>566</v>
      </c>
      <c r="C107" s="73" t="s">
        <v>567</v>
      </c>
      <c r="D107" s="79"/>
      <c r="E107" s="73" t="s">
        <v>215</v>
      </c>
      <c r="F107" s="74">
        <v>1</v>
      </c>
      <c r="G107" s="252"/>
      <c r="H107" s="199"/>
    </row>
    <row r="108" spans="1:8" ht="15.75" customHeight="1" thickBot="1" x14ac:dyDescent="0.25">
      <c r="A108" s="153"/>
      <c r="B108" s="154"/>
      <c r="C108" s="155"/>
      <c r="D108" s="156"/>
      <c r="E108" s="157" t="s">
        <v>25</v>
      </c>
      <c r="F108" s="158">
        <f>SUM(F31:F107)</f>
        <v>77</v>
      </c>
      <c r="G108" s="159"/>
      <c r="H108" s="160"/>
    </row>
    <row r="109" spans="1:8" ht="15.75" customHeight="1" thickTop="1" x14ac:dyDescent="0.2">
      <c r="A109"/>
      <c r="B109"/>
      <c r="C109"/>
      <c r="D109"/>
      <c r="E109"/>
      <c r="F109"/>
      <c r="G109" s="7"/>
      <c r="H109"/>
    </row>
    <row r="110" spans="1:8" ht="15.75" customHeight="1" x14ac:dyDescent="0.2">
      <c r="A110"/>
      <c r="B110"/>
      <c r="C110"/>
      <c r="D110"/>
      <c r="E110"/>
      <c r="F110"/>
      <c r="G110" s="7"/>
      <c r="H110"/>
    </row>
    <row r="111" spans="1:8" ht="15.75" customHeight="1" x14ac:dyDescent="0.2">
      <c r="A111"/>
      <c r="B111"/>
      <c r="C111"/>
      <c r="D111"/>
      <c r="E111"/>
      <c r="F111"/>
      <c r="G111" s="7"/>
      <c r="H111"/>
    </row>
    <row r="112" spans="1:8" ht="15.75" customHeight="1" x14ac:dyDescent="0.2">
      <c r="A112"/>
      <c r="B112"/>
      <c r="C112"/>
      <c r="D112"/>
      <c r="E112"/>
      <c r="F112"/>
      <c r="G112" s="7"/>
      <c r="H112"/>
    </row>
    <row r="113" spans="2:8" ht="15.75" customHeight="1" x14ac:dyDescent="0.2">
      <c r="B113"/>
      <c r="C113"/>
      <c r="D113"/>
      <c r="E113"/>
      <c r="F113"/>
      <c r="G113" s="7"/>
      <c r="H113"/>
    </row>
    <row r="114" spans="2:8" ht="15.75" customHeight="1" x14ac:dyDescent="0.2">
      <c r="B114"/>
      <c r="C114"/>
      <c r="D114"/>
      <c r="E114"/>
      <c r="F114"/>
      <c r="G114" s="7"/>
      <c r="H114"/>
    </row>
    <row r="115" spans="2:8" ht="15.75" customHeight="1" x14ac:dyDescent="0.2">
      <c r="B115"/>
      <c r="C115"/>
      <c r="D115"/>
      <c r="E115"/>
      <c r="F115"/>
      <c r="G115" s="7"/>
      <c r="H115"/>
    </row>
    <row r="116" spans="2:8" ht="15.75" customHeight="1" x14ac:dyDescent="0.2">
      <c r="G116" s="7"/>
      <c r="H116"/>
    </row>
    <row r="117" spans="2:8" ht="15.75" customHeight="1" x14ac:dyDescent="0.2">
      <c r="G117" s="7"/>
      <c r="H117"/>
    </row>
    <row r="118" spans="2:8" ht="15.75" customHeight="1" x14ac:dyDescent="0.2">
      <c r="G118" s="7"/>
      <c r="H118"/>
    </row>
    <row r="119" spans="2:8" ht="15.75" customHeight="1" x14ac:dyDescent="0.2">
      <c r="G119" s="7"/>
      <c r="H119"/>
    </row>
    <row r="120" spans="2:8" ht="15.75" customHeight="1" x14ac:dyDescent="0.2">
      <c r="G120" s="7"/>
      <c r="H120"/>
    </row>
    <row r="121" spans="2:8" ht="15.75" customHeight="1" x14ac:dyDescent="0.2">
      <c r="G121" s="7"/>
      <c r="H121"/>
    </row>
    <row r="122" spans="2:8" ht="15.75" customHeight="1" x14ac:dyDescent="0.2">
      <c r="G122" s="7"/>
      <c r="H122"/>
    </row>
    <row r="123" spans="2:8" ht="15.75" customHeight="1" x14ac:dyDescent="0.2">
      <c r="H123"/>
    </row>
    <row r="124" spans="2:8" ht="15.75" customHeight="1" x14ac:dyDescent="0.2">
      <c r="H124"/>
    </row>
    <row r="125" spans="2:8" ht="15.75" customHeight="1" x14ac:dyDescent="0.2">
      <c r="H125"/>
    </row>
    <row r="126" spans="2:8" ht="15.75" customHeight="1" x14ac:dyDescent="0.2">
      <c r="H126"/>
    </row>
    <row r="127" spans="2:8" ht="15.75" customHeight="1" x14ac:dyDescent="0.2">
      <c r="G127" s="19"/>
      <c r="H127"/>
    </row>
    <row r="128" spans="2:8" ht="15.75" customHeight="1" x14ac:dyDescent="0.2">
      <c r="G128" s="19"/>
      <c r="H128"/>
    </row>
    <row r="129" spans="7:8" ht="15.75" customHeight="1" x14ac:dyDescent="0.2">
      <c r="G129" s="19"/>
      <c r="H129"/>
    </row>
    <row r="130" spans="7:8" ht="15.75" customHeight="1" x14ac:dyDescent="0.2">
      <c r="G130" s="19"/>
      <c r="H130"/>
    </row>
    <row r="131" spans="7:8" ht="15.75" customHeight="1" x14ac:dyDescent="0.2">
      <c r="G131" s="19"/>
      <c r="H131"/>
    </row>
    <row r="132" spans="7:8" ht="15.75" customHeight="1" x14ac:dyDescent="0.2">
      <c r="G132" s="19"/>
      <c r="H132"/>
    </row>
    <row r="133" spans="7:8" ht="15.75" customHeight="1" x14ac:dyDescent="0.2">
      <c r="G133" s="19"/>
      <c r="H133"/>
    </row>
    <row r="134" spans="7:8" ht="15.75" customHeight="1" x14ac:dyDescent="0.2">
      <c r="G134" s="19"/>
      <c r="H134"/>
    </row>
    <row r="135" spans="7:8" ht="15.75" customHeight="1" x14ac:dyDescent="0.2">
      <c r="G135" s="19"/>
      <c r="H135"/>
    </row>
    <row r="136" spans="7:8" ht="15.75" customHeight="1" x14ac:dyDescent="0.2">
      <c r="G136" s="19"/>
      <c r="H136"/>
    </row>
    <row r="137" spans="7:8" ht="15.75" customHeight="1" x14ac:dyDescent="0.2">
      <c r="G137" s="19"/>
      <c r="H137"/>
    </row>
    <row r="138" spans="7:8" ht="15.75" customHeight="1" x14ac:dyDescent="0.2">
      <c r="G138" s="19"/>
      <c r="H138"/>
    </row>
    <row r="139" spans="7:8" ht="15.75" customHeight="1" x14ac:dyDescent="0.2">
      <c r="H139"/>
    </row>
    <row r="140" spans="7:8" ht="15.75" customHeight="1" x14ac:dyDescent="0.2">
      <c r="H140"/>
    </row>
    <row r="141" spans="7:8" ht="15.75" customHeight="1" x14ac:dyDescent="0.2">
      <c r="H141"/>
    </row>
    <row r="142" spans="7:8" ht="15.75" customHeight="1" x14ac:dyDescent="0.2">
      <c r="H142"/>
    </row>
    <row r="143" spans="7:8" ht="15.75" customHeight="1" x14ac:dyDescent="0.2">
      <c r="H143"/>
    </row>
    <row r="144" spans="7:8" ht="15.75" customHeight="1" x14ac:dyDescent="0.2"/>
    <row r="145" spans="7:8" ht="15.75" customHeight="1" x14ac:dyDescent="0.2"/>
    <row r="146" spans="7:8" ht="15.75" customHeight="1" x14ac:dyDescent="0.2"/>
    <row r="147" spans="7:8" ht="15.75" customHeight="1" x14ac:dyDescent="0.2"/>
    <row r="148" spans="7:8" ht="15.75" customHeight="1" x14ac:dyDescent="0.2">
      <c r="G148" s="19"/>
    </row>
    <row r="149" spans="7:8" ht="15.75" customHeight="1" x14ac:dyDescent="0.2">
      <c r="G149" s="19"/>
    </row>
    <row r="150" spans="7:8" ht="15.75" customHeight="1" x14ac:dyDescent="0.2">
      <c r="G150" s="19"/>
    </row>
    <row r="151" spans="7:8" ht="15.75" customHeight="1" x14ac:dyDescent="0.2">
      <c r="G151" s="19"/>
    </row>
    <row r="152" spans="7:8" ht="15.75" customHeight="1" x14ac:dyDescent="0.2">
      <c r="G152" s="19"/>
    </row>
    <row r="153" spans="7:8" ht="15.75" customHeight="1" x14ac:dyDescent="0.2">
      <c r="G153" s="19"/>
    </row>
    <row r="154" spans="7:8" ht="15.75" customHeight="1" x14ac:dyDescent="0.2">
      <c r="G154" s="19"/>
    </row>
    <row r="155" spans="7:8" ht="15.75" customHeight="1" x14ac:dyDescent="0.2">
      <c r="G155" s="19"/>
    </row>
    <row r="156" spans="7:8" ht="15.75" customHeight="1" x14ac:dyDescent="0.2">
      <c r="H156" s="11"/>
    </row>
    <row r="157" spans="7:8" ht="15.75" customHeight="1" x14ac:dyDescent="0.2">
      <c r="G157" s="19"/>
      <c r="H157" s="11"/>
    </row>
    <row r="158" spans="7:8" ht="15.75" customHeight="1" x14ac:dyDescent="0.2">
      <c r="G158" s="19"/>
      <c r="H158" s="11"/>
    </row>
    <row r="159" spans="7:8" ht="15.75" customHeight="1" x14ac:dyDescent="0.2">
      <c r="G159" s="19"/>
      <c r="H159" s="11"/>
    </row>
    <row r="160" spans="7:8" ht="15.75" customHeight="1" x14ac:dyDescent="0.2">
      <c r="G160" s="19"/>
      <c r="H160" s="11"/>
    </row>
    <row r="161" spans="7:8" ht="15.75" customHeight="1" x14ac:dyDescent="0.2">
      <c r="G161" s="19"/>
      <c r="H161" s="11"/>
    </row>
    <row r="162" spans="7:8" ht="15.75" customHeight="1" x14ac:dyDescent="0.2">
      <c r="G162" s="19"/>
      <c r="H162" s="11"/>
    </row>
    <row r="163" spans="7:8" ht="15.75" customHeight="1" x14ac:dyDescent="0.2">
      <c r="G163" s="19"/>
      <c r="H163" s="11"/>
    </row>
    <row r="164" spans="7:8" ht="15.75" customHeight="1" x14ac:dyDescent="0.2">
      <c r="H164"/>
    </row>
    <row r="165" spans="7:8" ht="15.75" customHeight="1" x14ac:dyDescent="0.2">
      <c r="G165" s="19"/>
      <c r="H165"/>
    </row>
    <row r="166" spans="7:8" ht="15.75" customHeight="1" x14ac:dyDescent="0.2">
      <c r="G166" s="19"/>
      <c r="H166"/>
    </row>
    <row r="167" spans="7:8" ht="15.75" customHeight="1" x14ac:dyDescent="0.2">
      <c r="G167"/>
      <c r="H167"/>
    </row>
    <row r="168" spans="7:8" ht="15.75" customHeight="1" x14ac:dyDescent="0.2">
      <c r="G168"/>
      <c r="H168"/>
    </row>
    <row r="169" spans="7:8" ht="15.75" customHeight="1" x14ac:dyDescent="0.2">
      <c r="G169"/>
      <c r="H169"/>
    </row>
    <row r="170" spans="7:8" ht="15.75" customHeight="1" x14ac:dyDescent="0.2">
      <c r="G170"/>
      <c r="H170"/>
    </row>
    <row r="171" spans="7:8" ht="15.75" customHeight="1" x14ac:dyDescent="0.2">
      <c r="G171"/>
      <c r="H171"/>
    </row>
    <row r="172" spans="7:8" ht="15.75" customHeight="1" x14ac:dyDescent="0.2">
      <c r="G172"/>
      <c r="H172"/>
    </row>
    <row r="173" spans="7:8" ht="15.75" customHeight="1" x14ac:dyDescent="0.2">
      <c r="G173"/>
      <c r="H173"/>
    </row>
    <row r="174" spans="7:8" ht="15.75" customHeight="1" x14ac:dyDescent="0.2">
      <c r="G174"/>
      <c r="H174"/>
    </row>
    <row r="175" spans="7:8" ht="15.75" customHeight="1" x14ac:dyDescent="0.2">
      <c r="H175" s="11"/>
    </row>
    <row r="176" spans="7:8" ht="15.75" customHeight="1" x14ac:dyDescent="0.2"/>
    <row r="177" spans="7:7" ht="15.75" customHeight="1" x14ac:dyDescent="0.2"/>
    <row r="178" spans="7:7" ht="15.75" customHeight="1" x14ac:dyDescent="0.2"/>
    <row r="179" spans="7:7" ht="15.75" customHeight="1" x14ac:dyDescent="0.2"/>
    <row r="180" spans="7:7" ht="15.75" customHeight="1" x14ac:dyDescent="0.2"/>
    <row r="181" spans="7:7" ht="15.75" customHeight="1" x14ac:dyDescent="0.2"/>
    <row r="182" spans="7:7" ht="15.75" customHeight="1" x14ac:dyDescent="0.2"/>
    <row r="183" spans="7:7" ht="15.75" customHeight="1" x14ac:dyDescent="0.2"/>
    <row r="184" spans="7:7" ht="15.75" customHeight="1" x14ac:dyDescent="0.2"/>
    <row r="185" spans="7:7" ht="15.75" customHeight="1" x14ac:dyDescent="0.2">
      <c r="G185" s="7"/>
    </row>
    <row r="186" spans="7:7" ht="15.75" customHeight="1" x14ac:dyDescent="0.2">
      <c r="G186" s="7"/>
    </row>
    <row r="187" spans="7:7" ht="15.75" customHeight="1" x14ac:dyDescent="0.2"/>
    <row r="188" spans="7:7" ht="15.75" customHeight="1" x14ac:dyDescent="0.2"/>
    <row r="189" spans="7:7" ht="15.75" customHeight="1" x14ac:dyDescent="0.2"/>
    <row r="190" spans="7:7" ht="15.75" customHeight="1" x14ac:dyDescent="0.2"/>
    <row r="191" spans="7:7" ht="15.75" customHeight="1" x14ac:dyDescent="0.2"/>
    <row r="192" spans="7:7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3.5" customHeight="1" x14ac:dyDescent="0.2"/>
    <row r="374" ht="15.75" customHeight="1" x14ac:dyDescent="0.2"/>
    <row r="375" ht="15.75" customHeight="1" x14ac:dyDescent="0.2"/>
    <row r="376" ht="15.75" customHeight="1" x14ac:dyDescent="0.2"/>
    <row r="377" ht="15" customHeight="1" x14ac:dyDescent="0.2"/>
    <row r="378" ht="1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4.2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spans="9:9" ht="14.25" customHeight="1" x14ac:dyDescent="0.2"/>
    <row r="546" spans="9:9" ht="14.25" customHeight="1" x14ac:dyDescent="0.2"/>
    <row r="547" spans="9:9" ht="14.25" customHeight="1" x14ac:dyDescent="0.2"/>
    <row r="548" spans="9:9" ht="14.25" customHeight="1" x14ac:dyDescent="0.2"/>
    <row r="549" spans="9:9" ht="14.25" customHeight="1" x14ac:dyDescent="0.2">
      <c r="I549" s="28"/>
    </row>
    <row r="550" spans="9:9" ht="14.25" customHeight="1" x14ac:dyDescent="0.2">
      <c r="I550" s="28"/>
    </row>
    <row r="551" spans="9:9" ht="14.25" customHeight="1" x14ac:dyDescent="0.2">
      <c r="I551" s="28" t="s">
        <v>41</v>
      </c>
    </row>
    <row r="552" spans="9:9" ht="14.25" customHeight="1" x14ac:dyDescent="0.2">
      <c r="I552" s="28"/>
    </row>
    <row r="553" spans="9:9" ht="14.25" customHeight="1" x14ac:dyDescent="0.2">
      <c r="I553" s="28"/>
    </row>
    <row r="554" spans="9:9" ht="14.25" customHeight="1" x14ac:dyDescent="0.2">
      <c r="I554" s="28"/>
    </row>
    <row r="555" spans="9:9" ht="14.25" customHeight="1" x14ac:dyDescent="0.2">
      <c r="I555" s="28"/>
    </row>
    <row r="556" spans="9:9" ht="14.25" customHeight="1" x14ac:dyDescent="0.2">
      <c r="I556" s="28"/>
    </row>
    <row r="557" spans="9:9" ht="14.25" customHeight="1" x14ac:dyDescent="0.2">
      <c r="I557" s="28"/>
    </row>
    <row r="558" spans="9:9" ht="14.25" customHeight="1" x14ac:dyDescent="0.2">
      <c r="I558" s="28"/>
    </row>
    <row r="559" spans="9:9" ht="14.25" customHeight="1" x14ac:dyDescent="0.2">
      <c r="I559" s="28"/>
    </row>
    <row r="560" spans="9:9" ht="14.25" customHeight="1" x14ac:dyDescent="0.2">
      <c r="I560" s="28"/>
    </row>
    <row r="561" spans="9:9" ht="14.25" customHeight="1" x14ac:dyDescent="0.2">
      <c r="I561" s="28"/>
    </row>
    <row r="562" spans="9:9" ht="14.25" customHeight="1" x14ac:dyDescent="0.2">
      <c r="I562" s="28"/>
    </row>
    <row r="563" spans="9:9" ht="14.25" customHeight="1" x14ac:dyDescent="0.2">
      <c r="I563" s="28"/>
    </row>
    <row r="564" spans="9:9" ht="14.25" customHeight="1" x14ac:dyDescent="0.2">
      <c r="I564" s="28"/>
    </row>
    <row r="565" spans="9:9" ht="14.25" customHeight="1" x14ac:dyDescent="0.2">
      <c r="I565" s="28"/>
    </row>
    <row r="566" spans="9:9" ht="14.25" customHeight="1" x14ac:dyDescent="0.2">
      <c r="I566" s="28"/>
    </row>
    <row r="567" spans="9:9" ht="14.25" customHeight="1" x14ac:dyDescent="0.2">
      <c r="I567" s="28"/>
    </row>
    <row r="568" spans="9:9" ht="14.25" customHeight="1" x14ac:dyDescent="0.2">
      <c r="I568" s="28"/>
    </row>
    <row r="569" spans="9:9" ht="14.25" customHeight="1" x14ac:dyDescent="0.2">
      <c r="I569" s="28"/>
    </row>
    <row r="570" spans="9:9" ht="14.25" customHeight="1" x14ac:dyDescent="0.2">
      <c r="I570" s="28"/>
    </row>
    <row r="571" spans="9:9" ht="13.5" customHeight="1" x14ac:dyDescent="0.2"/>
    <row r="572" spans="9:9" ht="14.25" customHeight="1" x14ac:dyDescent="0.2"/>
    <row r="573" spans="9:9" ht="14.25" customHeight="1" x14ac:dyDescent="0.2"/>
    <row r="574" spans="9:9" ht="14.25" customHeight="1" x14ac:dyDescent="0.2"/>
    <row r="575" spans="9:9" ht="14.25" customHeight="1" x14ac:dyDescent="0.2"/>
    <row r="576" spans="9:9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" customHeight="1" x14ac:dyDescent="0.2"/>
    <row r="600" ht="15.7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5" customHeight="1" x14ac:dyDescent="0.2"/>
    <row r="617" ht="14.25" customHeight="1" x14ac:dyDescent="0.2"/>
    <row r="618" ht="14.25" customHeight="1" x14ac:dyDescent="0.2"/>
    <row r="620" ht="13.5" customHeight="1" x14ac:dyDescent="0.2"/>
    <row r="623" ht="14.25" customHeight="1" x14ac:dyDescent="0.2"/>
    <row r="624" ht="13.5" customHeight="1" x14ac:dyDescent="0.2"/>
    <row r="769" spans="9:9 16384:16384" x14ac:dyDescent="0.2">
      <c r="XFD769">
        <f>SUM(I769:XFC769)</f>
        <v>0</v>
      </c>
    </row>
    <row r="770" spans="9:9 16384:16384" x14ac:dyDescent="0.2">
      <c r="XFD770">
        <f>SUM(I770:XFC770)</f>
        <v>0</v>
      </c>
    </row>
    <row r="778" spans="9:9 16384:16384" x14ac:dyDescent="0.2">
      <c r="I778"/>
    </row>
    <row r="779" spans="9:9 16384:16384" x14ac:dyDescent="0.2">
      <c r="I779"/>
    </row>
    <row r="780" spans="9:9 16384:16384" x14ac:dyDescent="0.2">
      <c r="I780"/>
    </row>
    <row r="781" spans="9:9 16384:16384" x14ac:dyDescent="0.2">
      <c r="I781"/>
    </row>
    <row r="782" spans="9:9 16384:16384" x14ac:dyDescent="0.2">
      <c r="I782"/>
    </row>
    <row r="783" spans="9:9 16384:16384" x14ac:dyDescent="0.2">
      <c r="I783"/>
    </row>
    <row r="784" spans="9:9 16384:16384" x14ac:dyDescent="0.2">
      <c r="I784"/>
    </row>
    <row r="785" spans="9:9 16376:16376" x14ac:dyDescent="0.2">
      <c r="I785"/>
    </row>
    <row r="786" spans="9:9 16376:16376" x14ac:dyDescent="0.2">
      <c r="I786"/>
      <c r="XEV786">
        <f>SUM(I786:XEU786)</f>
        <v>0</v>
      </c>
    </row>
    <row r="787" spans="9:9 16376:16376" x14ac:dyDescent="0.2">
      <c r="I787"/>
    </row>
    <row r="788" spans="9:9 16376:16376" x14ac:dyDescent="0.2">
      <c r="I788"/>
    </row>
    <row r="789" spans="9:9 16376:16376" x14ac:dyDescent="0.2">
      <c r="I789"/>
    </row>
    <row r="790" spans="9:9 16376:16376" x14ac:dyDescent="0.2">
      <c r="I790"/>
      <c r="XEV790">
        <f>SUM(I790:XEU790)</f>
        <v>0</v>
      </c>
    </row>
    <row r="791" spans="9:9 16376:16376" x14ac:dyDescent="0.2">
      <c r="I791"/>
      <c r="XEV791">
        <f>SUM(I791:XEU791)</f>
        <v>0</v>
      </c>
    </row>
    <row r="792" spans="9:9 16376:16376" x14ac:dyDescent="0.2">
      <c r="I792"/>
    </row>
    <row r="793" spans="9:9 16376:16376" x14ac:dyDescent="0.2">
      <c r="I793"/>
    </row>
    <row r="794" spans="9:9 16376:16376" x14ac:dyDescent="0.2">
      <c r="I794"/>
    </row>
    <row r="801" spans="16384:16384" x14ac:dyDescent="0.2">
      <c r="XFD801">
        <f>SUM(I801:XFC801)</f>
        <v>0</v>
      </c>
    </row>
    <row r="802" spans="16384:16384" x14ac:dyDescent="0.2">
      <c r="XFD802">
        <f>SUM(I802:XFC802)</f>
        <v>0</v>
      </c>
    </row>
    <row r="814" spans="16384:16384" x14ac:dyDescent="0.2">
      <c r="XFD814">
        <f>SUM(I814:XFC814)</f>
        <v>0</v>
      </c>
    </row>
    <row r="815" spans="16384:16384" x14ac:dyDescent="0.2">
      <c r="XFD815">
        <f>SUM(I815:XFC815)</f>
        <v>0</v>
      </c>
    </row>
    <row r="818" spans="9:9 16376:16376" x14ac:dyDescent="0.2">
      <c r="I818"/>
    </row>
    <row r="819" spans="9:9 16376:16376" x14ac:dyDescent="0.2">
      <c r="I819"/>
    </row>
    <row r="820" spans="9:9 16376:16376" x14ac:dyDescent="0.2">
      <c r="I820"/>
      <c r="XEV820">
        <f>SUM(I820:XEU820)</f>
        <v>0</v>
      </c>
    </row>
    <row r="821" spans="9:9 16376:16376" x14ac:dyDescent="0.2">
      <c r="I821"/>
    </row>
    <row r="822" spans="9:9 16376:16376" x14ac:dyDescent="0.2">
      <c r="I822"/>
    </row>
    <row r="823" spans="9:9 16376:16376" x14ac:dyDescent="0.2">
      <c r="I823"/>
    </row>
    <row r="824" spans="9:9 16376:16376" x14ac:dyDescent="0.2">
      <c r="I824"/>
    </row>
    <row r="825" spans="9:9 16376:16376" x14ac:dyDescent="0.2">
      <c r="I825"/>
    </row>
    <row r="826" spans="9:9 16376:16376" x14ac:dyDescent="0.2">
      <c r="I826"/>
    </row>
    <row r="827" spans="9:9 16376:16376" x14ac:dyDescent="0.2">
      <c r="I827"/>
    </row>
    <row r="828" spans="9:9 16376:16376" x14ac:dyDescent="0.2">
      <c r="I828"/>
    </row>
    <row r="970" spans="12:12" x14ac:dyDescent="0.2">
      <c r="L970" s="24"/>
    </row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/>
    <row r="1012" spans="9:9" ht="15" customHeight="1" x14ac:dyDescent="0.2"/>
    <row r="1013" spans="9:9" ht="15" customHeight="1" x14ac:dyDescent="0.2"/>
    <row r="1014" spans="9:9" ht="15" customHeight="1" x14ac:dyDescent="0.2"/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>
      <c r="I1094"/>
    </row>
    <row r="1095" spans="9:9" ht="15" customHeight="1" x14ac:dyDescent="0.2">
      <c r="I1095"/>
    </row>
    <row r="1096" spans="9:9" ht="15" customHeight="1" x14ac:dyDescent="0.2">
      <c r="I1096"/>
    </row>
    <row r="1097" spans="9:9" ht="15" customHeight="1" x14ac:dyDescent="0.2"/>
    <row r="1098" spans="9:9" ht="15" customHeight="1" x14ac:dyDescent="0.2"/>
    <row r="1099" spans="9:9" ht="15" customHeight="1" x14ac:dyDescent="0.2"/>
    <row r="1100" spans="9:9" ht="15" customHeight="1" x14ac:dyDescent="0.2"/>
    <row r="1101" spans="9:9" ht="15" customHeight="1" x14ac:dyDescent="0.2"/>
    <row r="1102" spans="9:9" ht="15" customHeight="1" x14ac:dyDescent="0.2"/>
    <row r="1103" spans="9:9" ht="15" customHeight="1" x14ac:dyDescent="0.2"/>
    <row r="1104" spans="9:9" ht="15" customHeight="1" x14ac:dyDescent="0.2"/>
    <row r="1105" spans="9:9" ht="15.75" customHeight="1" x14ac:dyDescent="0.2"/>
    <row r="1106" spans="9:9" ht="16.5" customHeight="1" x14ac:dyDescent="0.2"/>
    <row r="1107" spans="9:9" ht="15.75" customHeight="1" x14ac:dyDescent="0.2"/>
    <row r="1108" spans="9:9" ht="17.25" customHeight="1" x14ac:dyDescent="0.2"/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</sheetData>
  <sortState ref="A31:F97">
    <sortCondition ref="A31"/>
  </sortState>
  <mergeCells count="2">
    <mergeCell ref="A9:B9"/>
    <mergeCell ref="A17:B17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2022-12-01T14:56:33Z</cp:lastPrinted>
  <dcterms:created xsi:type="dcterms:W3CDTF">2003-02-04T19:04:15Z</dcterms:created>
  <dcterms:modified xsi:type="dcterms:W3CDTF">2022-12-01T15:09:24Z</dcterms:modified>
</cp:coreProperties>
</file>