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ague\AppData\Local\Microsoft\Windows\INetCache\Content.Outlook\XFMN5NA3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MISC!$A$28:$G$31</definedName>
    <definedName name="_xlnm.Print_Area" localSheetId="3">Commercial!$A$1:$I$76</definedName>
  </definedNames>
  <calcPr calcId="162913"/>
</workbook>
</file>

<file path=xl/calcChain.xml><?xml version="1.0" encoding="utf-8"?>
<calcChain xmlns="http://schemas.openxmlformats.org/spreadsheetml/2006/main">
  <c r="C24" i="6" l="1"/>
  <c r="C23" i="6"/>
  <c r="C22" i="6"/>
  <c r="XFD14" i="5" l="1"/>
  <c r="D31" i="6" l="1"/>
  <c r="D28" i="6"/>
  <c r="D27" i="6"/>
  <c r="D30" i="6"/>
  <c r="D29" i="6"/>
  <c r="D26" i="6"/>
  <c r="D25" i="6"/>
  <c r="D20" i="6"/>
  <c r="B31" i="6"/>
  <c r="B30" i="6"/>
  <c r="B29" i="6"/>
  <c r="B28" i="6"/>
  <c r="B27" i="6"/>
  <c r="B26" i="6"/>
  <c r="B25" i="6"/>
  <c r="B20" i="6"/>
  <c r="XFD27" i="5" l="1"/>
  <c r="XFD26" i="5"/>
  <c r="D24" i="6" l="1"/>
  <c r="D21" i="6"/>
  <c r="B21" i="6"/>
  <c r="G16" i="6" l="1"/>
  <c r="H16" i="6"/>
  <c r="I16" i="6"/>
  <c r="G32" i="6"/>
  <c r="H32" i="6"/>
  <c r="I32" i="6"/>
  <c r="J5" i="3" l="1"/>
  <c r="H5" i="3"/>
  <c r="I5" i="3"/>
  <c r="XFD24" i="5"/>
  <c r="XFD25" i="5"/>
  <c r="XFD23" i="5"/>
  <c r="XFD19" i="5" l="1"/>
  <c r="XFD22" i="5"/>
  <c r="B24" i="6" l="1"/>
  <c r="XFD18" i="5" l="1"/>
  <c r="XFD15" i="5" l="1"/>
  <c r="XFD21" i="5"/>
  <c r="D23" i="6" l="1"/>
  <c r="D22" i="6"/>
  <c r="B23" i="6"/>
  <c r="B22" i="6"/>
  <c r="F76" i="2" l="1"/>
  <c r="G76" i="2"/>
  <c r="H76" i="2"/>
  <c r="I76" i="2"/>
  <c r="XFD20" i="5" l="1"/>
  <c r="XFD16" i="5" l="1"/>
  <c r="C32" i="6" l="1"/>
  <c r="L196" i="1" l="1"/>
  <c r="K196" i="1"/>
  <c r="J196" i="1"/>
  <c r="I196" i="1"/>
  <c r="L66" i="1" l="1"/>
  <c r="K66" i="1"/>
  <c r="J66" i="1"/>
  <c r="D16" i="6" l="1"/>
  <c r="F33" i="5"/>
  <c r="C16" i="6" l="1"/>
  <c r="B32" i="6" l="1"/>
  <c r="F10" i="5" l="1"/>
  <c r="H10" i="5" l="1"/>
  <c r="I66" i="1" l="1"/>
  <c r="L94" i="1" l="1"/>
  <c r="K94" i="1"/>
  <c r="J94" i="1"/>
  <c r="I94" i="1"/>
  <c r="I89" i="1" l="1"/>
  <c r="J89" i="1"/>
  <c r="K89" i="1"/>
  <c r="L89" i="1"/>
  <c r="L83" i="1" l="1"/>
  <c r="K83" i="1" l="1"/>
  <c r="J83" i="1"/>
  <c r="I83" i="1"/>
  <c r="L102" i="1" l="1"/>
  <c r="K102" i="1"/>
  <c r="J102" i="1"/>
  <c r="I102" i="1"/>
  <c r="J84" i="1" l="1"/>
  <c r="I84" i="1" l="1"/>
  <c r="K84" i="1"/>
  <c r="F28" i="5" l="1"/>
  <c r="F40" i="2" l="1"/>
  <c r="G40" i="2"/>
  <c r="H40" i="2"/>
  <c r="I40" i="2"/>
  <c r="F81" i="5" l="1"/>
  <c r="XEV764" i="5" l="1"/>
  <c r="XFD748" i="5"/>
  <c r="XFD793" i="5"/>
  <c r="XFD779" i="5"/>
  <c r="XFD780" i="5" l="1"/>
  <c r="XFD747" i="5"/>
  <c r="XEV768" i="5"/>
  <c r="XEV769" i="5"/>
  <c r="XFD792" i="5"/>
  <c r="XEV798" i="5"/>
  <c r="D32" i="6" l="1"/>
  <c r="L84" i="1" l="1"/>
  <c r="B16" i="6"/>
</calcChain>
</file>

<file path=xl/sharedStrings.xml><?xml version="1.0" encoding="utf-8"?>
<sst xmlns="http://schemas.openxmlformats.org/spreadsheetml/2006/main" count="1573" uniqueCount="978">
  <si>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</si>
  <si>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</si>
  <si>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</si>
  <si>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</si>
  <si>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</si>
  <si>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</si>
  <si>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</si>
  <si>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</si>
  <si>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</si>
  <si>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</si>
  <si>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</si>
  <si>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</si>
  <si>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</si>
  <si>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</si>
  <si>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</si>
  <si>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</si>
  <si>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</si>
  <si>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</si>
  <si>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</si>
  <si>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</si>
  <si>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</si>
  <si>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</si>
  <si>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</si>
  <si>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</si>
  <si>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</si>
  <si>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</si>
  <si>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</si>
  <si>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</si>
  <si>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</si>
  <si>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</si>
  <si>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</si>
  <si>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</si>
  <si>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</si>
  <si>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</si>
  <si>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</si>
  <si>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</si>
  <si>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</si>
  <si>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</si>
  <si>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</si>
  <si>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</si>
  <si>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</si>
  <si>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</si>
  <si>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</si>
  <si>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</si>
  <si>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</si>
  <si>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</si>
  <si>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</si>
  <si>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</si>
  <si>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</si>
  <si>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</si>
  <si>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</si>
  <si>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</si>
  <si>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</si>
  <si>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</si>
  <si>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`</t>
  </si>
  <si>
    <t>OCTOBER 2021</t>
  </si>
  <si>
    <t>OCTOBER 2020</t>
  </si>
  <si>
    <t>JANUARY - OCTOBER 2020</t>
  </si>
  <si>
    <t>JANUARY - OCTOBER 2021</t>
  </si>
  <si>
    <t>21-4265</t>
  </si>
  <si>
    <t>748 S Rosemary Dr</t>
  </si>
  <si>
    <t>Beverly Estates</t>
  </si>
  <si>
    <t>Rasmussen</t>
  </si>
  <si>
    <t>21-0563</t>
  </si>
  <si>
    <t>805 Holt St</t>
  </si>
  <si>
    <t>Oliver</t>
  </si>
  <si>
    <t>Herrera</t>
  </si>
  <si>
    <t>21-4262</t>
  </si>
  <si>
    <t>2805 Muirwood Ct</t>
  </si>
  <si>
    <t>Oak Meadow</t>
  </si>
  <si>
    <t>Lonestar Solar Services</t>
  </si>
  <si>
    <t>21-4282</t>
  </si>
  <si>
    <t>2058 Stone Meadoe Cr</t>
  </si>
  <si>
    <t>Stonehaven</t>
  </si>
  <si>
    <t>Oak Creek Home</t>
  </si>
  <si>
    <t>21-0608</t>
  </si>
  <si>
    <t>4114 Peregrine Ct</t>
  </si>
  <si>
    <t>Prince Irrigation</t>
  </si>
  <si>
    <t>21-0528</t>
  </si>
  <si>
    <t>4115 Peregrine Ct</t>
  </si>
  <si>
    <t>Hart Lawn Care &amp; Irr</t>
  </si>
  <si>
    <t>21-4242</t>
  </si>
  <si>
    <t>2128 Heritage Meadow Ln</t>
  </si>
  <si>
    <t>Heritage Meadow</t>
  </si>
  <si>
    <t>Blackrock Builders</t>
  </si>
  <si>
    <t>21-4211</t>
  </si>
  <si>
    <t>2132 Heritage Meadow Ln</t>
  </si>
  <si>
    <t>21-4283</t>
  </si>
  <si>
    <t>4304 Batona Ct</t>
  </si>
  <si>
    <t>Oakmont</t>
  </si>
  <si>
    <t>Magruder Homes</t>
  </si>
  <si>
    <t>21-3828</t>
  </si>
  <si>
    <t>3325 Emory Oak Dr</t>
  </si>
  <si>
    <t>Traditions</t>
  </si>
  <si>
    <t>Mariott Homes Inc</t>
  </si>
  <si>
    <t>21-0266</t>
  </si>
  <si>
    <t>4108 Hennepin Ct</t>
  </si>
  <si>
    <t>21-4350</t>
  </si>
  <si>
    <t>1910 Greenfield Plz</t>
  </si>
  <si>
    <t>Greenfield Plaza</t>
  </si>
  <si>
    <t>Wakefield Sign Co</t>
  </si>
  <si>
    <t>Wall</t>
  </si>
  <si>
    <t>21-4227</t>
  </si>
  <si>
    <t>3121 University Dr E</t>
  </si>
  <si>
    <t>Park Hudson</t>
  </si>
  <si>
    <t>Advanced Sign Co</t>
  </si>
  <si>
    <t>Wall illuminated</t>
  </si>
  <si>
    <t>21-1580</t>
  </si>
  <si>
    <t>985 Marquis Dr</t>
  </si>
  <si>
    <t>Texsun Design &amp; Irrigation</t>
  </si>
  <si>
    <t>21-1576</t>
  </si>
  <si>
    <t>983 Marquis Dr</t>
  </si>
  <si>
    <t>21-4391</t>
  </si>
  <si>
    <t>1800 Carter Creek Pkwy</t>
  </si>
  <si>
    <t>Velasco Irrigation &amp; Landscape</t>
  </si>
  <si>
    <t>21-0021</t>
  </si>
  <si>
    <t>4112 Peregrine Ct</t>
  </si>
  <si>
    <t>Aggieland Turf Pros LLC</t>
  </si>
  <si>
    <t>19-4035</t>
  </si>
  <si>
    <t>3102 Palmetto Trl</t>
  </si>
  <si>
    <t>Dewitt Construction Serv</t>
  </si>
  <si>
    <t>21-4299</t>
  </si>
  <si>
    <t>Brazos Valley Solutions</t>
  </si>
  <si>
    <t>21-4309</t>
  </si>
  <si>
    <t>408 Oak St</t>
  </si>
  <si>
    <t>Mitchell-Lawrence-Cavitt</t>
  </si>
  <si>
    <t>Atlas Foundation</t>
  </si>
  <si>
    <t>21-4372</t>
  </si>
  <si>
    <t>901 N Randolph Ave</t>
  </si>
  <si>
    <t>Bryan Original Townsite</t>
  </si>
  <si>
    <t>Rhino Roofing</t>
  </si>
  <si>
    <t>21-4399</t>
  </si>
  <si>
    <t>1901 Mockingbird Rd</t>
  </si>
  <si>
    <t>Ben Milam</t>
  </si>
  <si>
    <t>Salvador Barrios</t>
  </si>
  <si>
    <t>21-4402</t>
  </si>
  <si>
    <t>903 Boulevard St</t>
  </si>
  <si>
    <t>Oak Grove</t>
  </si>
  <si>
    <t>Perla Duran</t>
  </si>
  <si>
    <t>21-4334</t>
  </si>
  <si>
    <t>217 Apple St</t>
  </si>
  <si>
    <t>Ettle &amp; Higgs</t>
  </si>
  <si>
    <t>Rebuilding Together</t>
  </si>
  <si>
    <t>21-4335</t>
  </si>
  <si>
    <t>2901 Chaparral Cr</t>
  </si>
  <si>
    <t>Briarcrest Estates</t>
  </si>
  <si>
    <t>Storm Guardian Generators</t>
  </si>
  <si>
    <t>21-4415</t>
  </si>
  <si>
    <t>1908 Marshall Ave</t>
  </si>
  <si>
    <t>Darwin Sub Scanlan</t>
  </si>
  <si>
    <t>Texas Innovation Roofing</t>
  </si>
  <si>
    <t>21-4414</t>
  </si>
  <si>
    <t>3600 Brighton Dr</t>
  </si>
  <si>
    <t>Wheeler Ridge</t>
  </si>
  <si>
    <t>Hargrove Roofing</t>
  </si>
  <si>
    <t>21-4416</t>
  </si>
  <si>
    <t>2003 Sandalwood Ln</t>
  </si>
  <si>
    <t>Cobblestone Addn</t>
  </si>
  <si>
    <t>Vera Construction</t>
  </si>
  <si>
    <t>21-4302</t>
  </si>
  <si>
    <t>1704 Shilah Ave</t>
  </si>
  <si>
    <t>Brazos Indl Park</t>
  </si>
  <si>
    <t>Loa Construction</t>
  </si>
  <si>
    <t>Re-roof</t>
  </si>
  <si>
    <t>Susan Millwork</t>
  </si>
  <si>
    <t>21-3921</t>
  </si>
  <si>
    <t>3000 Bonham Dr</t>
  </si>
  <si>
    <t>Drymalla Construction</t>
  </si>
  <si>
    <t>Flagpole</t>
  </si>
  <si>
    <t>Bryan ISD</t>
  </si>
  <si>
    <t>21-3909</t>
  </si>
  <si>
    <t>3000 Bonham Dr B</t>
  </si>
  <si>
    <t>Area B</t>
  </si>
  <si>
    <t>21-3911</t>
  </si>
  <si>
    <t>3000 Bonham Dr C</t>
  </si>
  <si>
    <t>Area C</t>
  </si>
  <si>
    <t xml:space="preserve">21-3912 </t>
  </si>
  <si>
    <t>3000 Bonham Dr D</t>
  </si>
  <si>
    <t>Area D</t>
  </si>
  <si>
    <t>21-3913</t>
  </si>
  <si>
    <t>3000 Bonham Dr E</t>
  </si>
  <si>
    <t>Area E</t>
  </si>
  <si>
    <t>21-3914</t>
  </si>
  <si>
    <t>3000 Bonham Dr F</t>
  </si>
  <si>
    <t>Area F</t>
  </si>
  <si>
    <t>21-3915</t>
  </si>
  <si>
    <t>3000 Bonham Dr AMPT</t>
  </si>
  <si>
    <t>Amphitheater</t>
  </si>
  <si>
    <t>21-3916</t>
  </si>
  <si>
    <t>3000 Bonham Dr BBPV</t>
  </si>
  <si>
    <t>Basketball pavilion</t>
  </si>
  <si>
    <t>21-3917</t>
  </si>
  <si>
    <t>3000 Bonham Dr C1</t>
  </si>
  <si>
    <t>Front entry canopy</t>
  </si>
  <si>
    <t>21-3918</t>
  </si>
  <si>
    <t>3000 Bonham Dr C2</t>
  </si>
  <si>
    <t>Spec Ed canopy</t>
  </si>
  <si>
    <t>21-3919</t>
  </si>
  <si>
    <t>3000 Bonham Dr C3</t>
  </si>
  <si>
    <t>Cafeteria canopy</t>
  </si>
  <si>
    <t>21-3920</t>
  </si>
  <si>
    <t>3000 Bonham Dr C4</t>
  </si>
  <si>
    <t>Bus loop canopy</t>
  </si>
  <si>
    <t>21-3922</t>
  </si>
  <si>
    <t>Marque</t>
  </si>
  <si>
    <t>21-4312</t>
  </si>
  <si>
    <t>4105 Hennepin Ct</t>
  </si>
  <si>
    <t>2A</t>
  </si>
  <si>
    <t>Reece Homes</t>
  </si>
  <si>
    <t>21-4351</t>
  </si>
  <si>
    <t>2108 Amberglow Pl</t>
  </si>
  <si>
    <t>Cottage Grove</t>
  </si>
  <si>
    <t>Blackmon Morring Const</t>
  </si>
  <si>
    <t>21-4107</t>
  </si>
  <si>
    <t>3708 Stillmeadow Dr</t>
  </si>
  <si>
    <t>Enchanted Meadows</t>
  </si>
  <si>
    <t>Renewal by Anderson</t>
  </si>
  <si>
    <t>21-4423</t>
  </si>
  <si>
    <t>3104 Forestwood Dr</t>
  </si>
  <si>
    <t>Villa Forest</t>
  </si>
  <si>
    <t>Siddall Construction</t>
  </si>
  <si>
    <t>21-4393</t>
  </si>
  <si>
    <t>2101 Rivendell Ct</t>
  </si>
  <si>
    <t>Shirewood</t>
  </si>
  <si>
    <t>On Top Roofing</t>
  </si>
  <si>
    <t>21-4340</t>
  </si>
  <si>
    <t>4112 Corvallis Ct</t>
  </si>
  <si>
    <t>21-4241</t>
  </si>
  <si>
    <t>725 E Villa Maria Rd #5300</t>
  </si>
  <si>
    <t>Mario Gauzin</t>
  </si>
  <si>
    <t>Renovation</t>
  </si>
  <si>
    <t>Tejas Center</t>
  </si>
  <si>
    <t>21-4344</t>
  </si>
  <si>
    <t>1808 Thorndyke Ln</t>
  </si>
  <si>
    <t>Pleasant Hill</t>
  </si>
  <si>
    <t>Omega Builders Temple</t>
  </si>
  <si>
    <t>21-4339</t>
  </si>
  <si>
    <t>1810 Thorndyke Ln</t>
  </si>
  <si>
    <t>RNL Homebuilders LLC</t>
  </si>
  <si>
    <t>21-3654</t>
  </si>
  <si>
    <t>4115 Lake Atlas Dr</t>
  </si>
  <si>
    <t>Jacody Construction</t>
  </si>
  <si>
    <t>Shell building</t>
  </si>
  <si>
    <t>Chris Sturm</t>
  </si>
  <si>
    <t>21-4395</t>
  </si>
  <si>
    <t>3604 Park Oak Dr</t>
  </si>
  <si>
    <t>Premier Pools &amp; Spas</t>
  </si>
  <si>
    <t>21-4202</t>
  </si>
  <si>
    <t>2811 Brandywine Cr</t>
  </si>
  <si>
    <t>Stearns Construction</t>
  </si>
  <si>
    <t>21-4438</t>
  </si>
  <si>
    <t>400 Olive St</t>
  </si>
  <si>
    <t>Borderbrook</t>
  </si>
  <si>
    <t>Schulte Roofing</t>
  </si>
  <si>
    <t>21-4439</t>
  </si>
  <si>
    <t>105 N Burleson Dr</t>
  </si>
  <si>
    <t>21-4223</t>
  </si>
  <si>
    <t>319 Trant St</t>
  </si>
  <si>
    <t>McGee-Buckhaultz</t>
  </si>
  <si>
    <t>Trinity Exterior Group</t>
  </si>
  <si>
    <t>21-4440</t>
  </si>
  <si>
    <t>2041 Autumn Lake Dr</t>
  </si>
  <si>
    <t>Autumn Lake</t>
  </si>
  <si>
    <t>Serenity Roofing &amp; Const</t>
  </si>
  <si>
    <t>21-4358</t>
  </si>
  <si>
    <t>800 Jenkins St</t>
  </si>
  <si>
    <t>Oak Grove Park</t>
  </si>
  <si>
    <t>21-4359</t>
  </si>
  <si>
    <t>3100 Brady Ct</t>
  </si>
  <si>
    <t>Rudder Pointe</t>
  </si>
  <si>
    <t>Ranger Homebuilders</t>
  </si>
  <si>
    <t>21-4387</t>
  </si>
  <si>
    <t>3729 McKenzie St</t>
  </si>
  <si>
    <t>Connors Cove</t>
  </si>
  <si>
    <t>Stylecraft Builders</t>
  </si>
  <si>
    <t>21-4386</t>
  </si>
  <si>
    <t>3727 McKenzie St</t>
  </si>
  <si>
    <t>21-4367</t>
  </si>
  <si>
    <t>4111 Peregrine Ct</t>
  </si>
  <si>
    <t>Ridgewood Custom Homes LLC</t>
  </si>
  <si>
    <t>21-4401</t>
  </si>
  <si>
    <t>603 N Coulter Dr</t>
  </si>
  <si>
    <t>Rohde</t>
  </si>
  <si>
    <t>Rosa M Ledezma</t>
  </si>
  <si>
    <t>21-1206</t>
  </si>
  <si>
    <t>3054 Wolfpack Loop</t>
  </si>
  <si>
    <t>Austins Colony</t>
  </si>
  <si>
    <t>Court &amp; Sons Inc</t>
  </si>
  <si>
    <t>21-4412</t>
  </si>
  <si>
    <t>4311 Appalachian Trl</t>
  </si>
  <si>
    <t>21-4397</t>
  </si>
  <si>
    <t>3512 Chantilly Path</t>
  </si>
  <si>
    <t>Greenbrier</t>
  </si>
  <si>
    <t>21-4426</t>
  </si>
  <si>
    <t>4304 Appalachian Trl</t>
  </si>
  <si>
    <t>21-4400</t>
  </si>
  <si>
    <t>1984 Thorndyke Ln</t>
  </si>
  <si>
    <t>DR Horton Homes</t>
  </si>
  <si>
    <t>21-4332</t>
  </si>
  <si>
    <t>1416 Desire Ln</t>
  </si>
  <si>
    <t>Hope Crossing</t>
  </si>
  <si>
    <t>Legend Classic Homes Ltd</t>
  </si>
  <si>
    <t>21-4331</t>
  </si>
  <si>
    <t>1418 Desire Ln</t>
  </si>
  <si>
    <t>21-4330</t>
  </si>
  <si>
    <t>1420 Desire Ln</t>
  </si>
  <si>
    <t>21-4329</t>
  </si>
  <si>
    <t>1422 Desire Ln</t>
  </si>
  <si>
    <t>21-4327</t>
  </si>
  <si>
    <t>1424 Desire Ln</t>
  </si>
  <si>
    <t>21-4326</t>
  </si>
  <si>
    <t>1426 Desire Ln</t>
  </si>
  <si>
    <t>21-4323</t>
  </si>
  <si>
    <t>1428 Desire Ln</t>
  </si>
  <si>
    <t>21-4321</t>
  </si>
  <si>
    <t>1430 Desire Ln</t>
  </si>
  <si>
    <t>21-4320</t>
  </si>
  <si>
    <t>1432 Desire Ln</t>
  </si>
  <si>
    <t>21-4212</t>
  </si>
  <si>
    <t>2120 Heritage Meadow Ln</t>
  </si>
  <si>
    <t>21-4333</t>
  </si>
  <si>
    <t>1414 Desire Ln</t>
  </si>
  <si>
    <t>21-4247</t>
  </si>
  <si>
    <t>5504 Fox Bluff Dr</t>
  </si>
  <si>
    <t>Foxwood Crossing</t>
  </si>
  <si>
    <t>Century Complete</t>
  </si>
  <si>
    <t>1013-21</t>
  </si>
  <si>
    <t>21-4246</t>
  </si>
  <si>
    <t>5512 Fox Bluff Dr</t>
  </si>
  <si>
    <t>21-4248</t>
  </si>
  <si>
    <t>5524 Fox Bluff Dr</t>
  </si>
  <si>
    <t>21-4252</t>
  </si>
  <si>
    <t>5528 Fox Bluff Dr</t>
  </si>
  <si>
    <t>21-4403</t>
  </si>
  <si>
    <t>5536 Fox Bluff Dr</t>
  </si>
  <si>
    <t>21-4405</t>
  </si>
  <si>
    <t>5540 Fox Bluff Dr</t>
  </si>
  <si>
    <t>21-4250</t>
  </si>
  <si>
    <t>5564 Fox Bluff Dr</t>
  </si>
  <si>
    <t>21-4406</t>
  </si>
  <si>
    <t>5568 Fox Bluff Dr</t>
  </si>
  <si>
    <t>21-4404</t>
  </si>
  <si>
    <t>5520 Fox Bluff Dr</t>
  </si>
  <si>
    <t>21-4251</t>
  </si>
  <si>
    <t>5516 Fox Bluff Dr</t>
  </si>
  <si>
    <t>21-4253</t>
  </si>
  <si>
    <t>5508 Fox Bluff Dr</t>
  </si>
  <si>
    <t>21-4443</t>
  </si>
  <si>
    <t>907 Henderson St</t>
  </si>
  <si>
    <t>Higgs</t>
  </si>
  <si>
    <t>Ortiz Framing Construction</t>
  </si>
  <si>
    <t>21-4441</t>
  </si>
  <si>
    <t>909 Henderson St</t>
  </si>
  <si>
    <t>Arenas Construction</t>
  </si>
  <si>
    <t>21-1650</t>
  </si>
  <si>
    <t>10613 Natural Pond Rd</t>
  </si>
  <si>
    <t>Yaupon Trails</t>
  </si>
  <si>
    <t>21-3788</t>
  </si>
  <si>
    <t>3516 Chantilly Path</t>
  </si>
  <si>
    <t>21-4447</t>
  </si>
  <si>
    <t>4334 Fox River Ln</t>
  </si>
  <si>
    <t>2B</t>
  </si>
  <si>
    <t>21-4456</t>
  </si>
  <si>
    <t>3125 S Texas Ave #1500</t>
  </si>
  <si>
    <t>Banner</t>
  </si>
  <si>
    <t>21-4472</t>
  </si>
  <si>
    <t>4101 S Texas Ave</t>
  </si>
  <si>
    <t>Garden Acres</t>
  </si>
  <si>
    <t>21-4338</t>
  </si>
  <si>
    <t>502 E Brookside Dr</t>
  </si>
  <si>
    <t>North Oakwood</t>
  </si>
  <si>
    <t>Pools by Brannon Wright</t>
  </si>
  <si>
    <t>21-1028</t>
  </si>
  <si>
    <t>5001 Maroon Creek Dr</t>
  </si>
  <si>
    <t>21-1478</t>
  </si>
  <si>
    <t>4111 Wabash Ct</t>
  </si>
  <si>
    <t>21-2447</t>
  </si>
  <si>
    <t>4302 Appalachian Trl</t>
  </si>
  <si>
    <t>Brazos Valley Greenscapes</t>
  </si>
  <si>
    <t>21-1410</t>
  </si>
  <si>
    <t>4312 Appalachian Trl</t>
  </si>
  <si>
    <t>21-1029</t>
  </si>
  <si>
    <t>5009 Maroon Creek Dr</t>
  </si>
  <si>
    <t>21-0635</t>
  </si>
  <si>
    <t>4117 Peregrine Ct</t>
  </si>
  <si>
    <t>21-2128</t>
  </si>
  <si>
    <t>2004 Viva Rd</t>
  </si>
  <si>
    <t>21-2694</t>
  </si>
  <si>
    <t>4797 Underbrush Xing</t>
  </si>
  <si>
    <t>21-0574</t>
  </si>
  <si>
    <t>4798 Holm Oak Rd</t>
  </si>
  <si>
    <t>21-2169</t>
  </si>
  <si>
    <t>2007 Theresa Dr</t>
  </si>
  <si>
    <t>21-2588</t>
  </si>
  <si>
    <t>2002 Kathryn Dr</t>
  </si>
  <si>
    <t>21-1638</t>
  </si>
  <si>
    <t>4799 Underbrush Xing</t>
  </si>
  <si>
    <t>21-2386</t>
  </si>
  <si>
    <t>4314 Appalachian Trl</t>
  </si>
  <si>
    <t>21-0604</t>
  </si>
  <si>
    <t>4218 Peregrine Way</t>
  </si>
  <si>
    <t>21-2693</t>
  </si>
  <si>
    <t>4795 Underbrush Xing</t>
  </si>
  <si>
    <t>21-4337</t>
  </si>
  <si>
    <t>3416 Mahogany Dr</t>
  </si>
  <si>
    <t>21-4466</t>
  </si>
  <si>
    <t>4715 Miramont Cr</t>
  </si>
  <si>
    <t>Miramont</t>
  </si>
  <si>
    <t>Mobley Pools</t>
  </si>
  <si>
    <t>Armando Construction</t>
  </si>
  <si>
    <t>21-4467</t>
  </si>
  <si>
    <t>108 S Brazos Ave</t>
  </si>
  <si>
    <t>Highland</t>
  </si>
  <si>
    <t>Braulio Guadarrama</t>
  </si>
  <si>
    <t>21-4520</t>
  </si>
  <si>
    <t>5009 Linda Ln</t>
  </si>
  <si>
    <t>T J Wooten</t>
  </si>
  <si>
    <t>21-3857</t>
  </si>
  <si>
    <t>200 N Haswell Dr</t>
  </si>
  <si>
    <t>Sanders</t>
  </si>
  <si>
    <t>Nnout Properties</t>
  </si>
  <si>
    <t>21-4451</t>
  </si>
  <si>
    <t>3328 Fiddlers Grn</t>
  </si>
  <si>
    <t>Marc Jones Construction</t>
  </si>
  <si>
    <t>21-4468</t>
  </si>
  <si>
    <t>1602 Finfeather Rd #311</t>
  </si>
  <si>
    <t>Zeno Phillips</t>
  </si>
  <si>
    <t>Krenek</t>
  </si>
  <si>
    <t>21-4364</t>
  </si>
  <si>
    <t>1208 E MLK St</t>
  </si>
  <si>
    <t>Candy Hill</t>
  </si>
  <si>
    <t>Titan Solar Power</t>
  </si>
  <si>
    <t>21-3782</t>
  </si>
  <si>
    <t>1004 Alice St</t>
  </si>
  <si>
    <t>Thomas Heights</t>
  </si>
  <si>
    <t>Solstice Solar LLC</t>
  </si>
  <si>
    <t>21-4319</t>
  </si>
  <si>
    <t>2029 Turning Leaf Dr</t>
  </si>
  <si>
    <t>Americas Choice Roofing</t>
  </si>
  <si>
    <t>21-4304</t>
  </si>
  <si>
    <t>1602 Finfeather Rd #221</t>
  </si>
  <si>
    <t>Banda Agustin</t>
  </si>
  <si>
    <t>21-4389</t>
  </si>
  <si>
    <t>2810 Old Hearne Rd</t>
  </si>
  <si>
    <t>Lynndale Acres</t>
  </si>
  <si>
    <t>Edward Dunford</t>
  </si>
  <si>
    <t>21-4413</t>
  </si>
  <si>
    <t>2703 Doorman Ct</t>
  </si>
  <si>
    <t>21-4455</t>
  </si>
  <si>
    <t>3406 Spring Ln</t>
  </si>
  <si>
    <t>Parkway Terrace</t>
  </si>
  <si>
    <t>Home Depot USA Inc</t>
  </si>
  <si>
    <t>21-4418</t>
  </si>
  <si>
    <t>4916 Park Row Pl</t>
  </si>
  <si>
    <t>Tiffany Park</t>
  </si>
  <si>
    <t>Texas Star Propane Services</t>
  </si>
  <si>
    <t>21-4392</t>
  </si>
  <si>
    <t>2612 Louisa Ct</t>
  </si>
  <si>
    <t>21-4453</t>
  </si>
  <si>
    <t>4206 Carter Creek Pkwy</t>
  </si>
  <si>
    <t>Tanglewood</t>
  </si>
  <si>
    <t>David Watkins</t>
  </si>
  <si>
    <t>21-4452</t>
  </si>
  <si>
    <t>2707 Mills Ct</t>
  </si>
  <si>
    <t>21-4430</t>
  </si>
  <si>
    <t>2361 W Briargate Dr</t>
  </si>
  <si>
    <t>Briarcrest Valley</t>
  </si>
  <si>
    <t>21-4429</t>
  </si>
  <si>
    <t>2211 Yellowstone Dr</t>
  </si>
  <si>
    <t>Park Forest</t>
  </si>
  <si>
    <t>21-4484</t>
  </si>
  <si>
    <t>3009 Westwood Main</t>
  </si>
  <si>
    <t>Westwood Estates</t>
  </si>
  <si>
    <t>21-4535</t>
  </si>
  <si>
    <t>2006 Avenue B</t>
  </si>
  <si>
    <t>Jones Brock</t>
  </si>
  <si>
    <t>21-4495</t>
  </si>
  <si>
    <t>2809 Wessex Ct</t>
  </si>
  <si>
    <t>Windover East</t>
  </si>
  <si>
    <t>Lone Star Roof Systems</t>
  </si>
  <si>
    <t>21-4493</t>
  </si>
  <si>
    <t>1620-1622 Enloe Ct</t>
  </si>
  <si>
    <t>21-4494</t>
  </si>
  <si>
    <t>1624-1626 Enloe Ct</t>
  </si>
  <si>
    <t>21-4487</t>
  </si>
  <si>
    <t>1118 Briar Cliff Dr</t>
  </si>
  <si>
    <t>21-4450</t>
  </si>
  <si>
    <t>1216 Burt St</t>
  </si>
  <si>
    <t>East Side Resurvey</t>
  </si>
  <si>
    <t>Brazos Valley Roofing</t>
  </si>
  <si>
    <t>21-4348</t>
  </si>
  <si>
    <t>2320 Jaguar Dr #1</t>
  </si>
  <si>
    <t>La Brisa</t>
  </si>
  <si>
    <t>Stonewall Roofing &amp; Const</t>
  </si>
  <si>
    <t>21-4373</t>
  </si>
  <si>
    <t>2320 Jaguar Dr #2</t>
  </si>
  <si>
    <t>21-4374</t>
  </si>
  <si>
    <t>2320 Jaguar Dr #3</t>
  </si>
  <si>
    <t>21-4375</t>
  </si>
  <si>
    <t>2320 Jaguar Dr #4</t>
  </si>
  <si>
    <t>21-4376</t>
  </si>
  <si>
    <t>2320 Jaguar Dr #5</t>
  </si>
  <si>
    <t>21-4377</t>
  </si>
  <si>
    <t>2320 Jaguar Dr #6</t>
  </si>
  <si>
    <t>21-4378</t>
  </si>
  <si>
    <t>2320 Jaguar Dr #7</t>
  </si>
  <si>
    <t>21-4481</t>
  </si>
  <si>
    <t>2011 Kathryn Dr</t>
  </si>
  <si>
    <t>Edgewater</t>
  </si>
  <si>
    <t>21-4475</t>
  </si>
  <si>
    <t>2032 Kathryn Dr</t>
  </si>
  <si>
    <t>21-3567</t>
  </si>
  <si>
    <t>608 W MLK St</t>
  </si>
  <si>
    <t>Quality Works Construction</t>
  </si>
  <si>
    <t>21-3658</t>
  </si>
  <si>
    <t>1905 Orman St</t>
  </si>
  <si>
    <t>Beason Revised</t>
  </si>
  <si>
    <t>At Ease</t>
  </si>
  <si>
    <t>21-4596</t>
  </si>
  <si>
    <t>824 E Villa Maria Rd</t>
  </si>
  <si>
    <t>Sign Pro</t>
  </si>
  <si>
    <t>Face change</t>
  </si>
  <si>
    <t>21-4075</t>
  </si>
  <si>
    <t>3603 Old Kurten Rd</t>
  </si>
  <si>
    <t>Stephen F Austin</t>
  </si>
  <si>
    <t>Mastec Network Solution</t>
  </si>
  <si>
    <t>Cell tower equp upgrade</t>
  </si>
  <si>
    <t>Alnais Moody</t>
  </si>
  <si>
    <t>21-4522</t>
  </si>
  <si>
    <t>400 W Villa Maria Rd</t>
  </si>
  <si>
    <t>Image Solutions</t>
  </si>
  <si>
    <t>21-4528</t>
  </si>
  <si>
    <t>5312 Hedley Pl</t>
  </si>
  <si>
    <t>21-4540</t>
  </si>
  <si>
    <t>3203 Freedom Blvd #100</t>
  </si>
  <si>
    <t>GT Sign Co LLC</t>
  </si>
  <si>
    <t>21-4214</t>
  </si>
  <si>
    <t>4220 Peregrine Way</t>
  </si>
  <si>
    <t>Hall Homes LLC</t>
  </si>
  <si>
    <t>21-4585</t>
  </si>
  <si>
    <t>10623 Natural Pond Rd</t>
  </si>
  <si>
    <t>21-4586</t>
  </si>
  <si>
    <t>10625 Natural Pond Rd</t>
  </si>
  <si>
    <t>21-4486</t>
  </si>
  <si>
    <t>4705 Milagro Lp</t>
  </si>
  <si>
    <t>Alamosa Springs</t>
  </si>
  <si>
    <t>21-4513</t>
  </si>
  <si>
    <t>5309 Hedley Pl</t>
  </si>
  <si>
    <t>21-4547</t>
  </si>
  <si>
    <t>764 S Rosemary Dr</t>
  </si>
  <si>
    <t>Randy Parker</t>
  </si>
  <si>
    <t>21-4410</t>
  </si>
  <si>
    <t>138 Watson Ln A</t>
  </si>
  <si>
    <t>Hansen-Zak</t>
  </si>
  <si>
    <t>Barbara Riley</t>
  </si>
  <si>
    <t>21-4471</t>
  </si>
  <si>
    <t>632 W Carson St</t>
  </si>
  <si>
    <t>21-4232</t>
  </si>
  <si>
    <t>600 N Texas Ave</t>
  </si>
  <si>
    <t>Texas Meat Market Signs</t>
  </si>
  <si>
    <t>Sail Signs (2)</t>
  </si>
  <si>
    <t>21-4549</t>
  </si>
  <si>
    <t>900 Bowery St</t>
  </si>
  <si>
    <t>Zimmerman</t>
  </si>
  <si>
    <t>Rebath of Central Texas</t>
  </si>
  <si>
    <t>21-4420</t>
  </si>
  <si>
    <t>3705 Ravenwood Dr</t>
  </si>
  <si>
    <t>Statewide Remodeling Austin</t>
  </si>
  <si>
    <t>21-4514</t>
  </si>
  <si>
    <t>3032 Westwood Main</t>
  </si>
  <si>
    <t>Tuff Shed</t>
  </si>
  <si>
    <t xml:space="preserve">21-4601 </t>
  </si>
  <si>
    <t>1204 Sul Ross Dr</t>
  </si>
  <si>
    <t>Woodson Terrace</t>
  </si>
  <si>
    <t>Chuck Kelly Roofing</t>
  </si>
  <si>
    <t>21-4571</t>
  </si>
  <si>
    <t>2009 Elvenking Ct</t>
  </si>
  <si>
    <t>21-4470</t>
  </si>
  <si>
    <t>1207 E 27th St</t>
  </si>
  <si>
    <t>Coulters Eastside</t>
  </si>
  <si>
    <t>Palomares Construction</t>
  </si>
  <si>
    <t>21-4508</t>
  </si>
  <si>
    <t>2800-2814 Finfeather Rd</t>
  </si>
  <si>
    <t>Cedar Ridge</t>
  </si>
  <si>
    <t>Monroe Roofing Inc</t>
  </si>
  <si>
    <t>21-4492</t>
  </si>
  <si>
    <t>1100 Turkey Creek Rd #106</t>
  </si>
  <si>
    <t>Riverside Estates</t>
  </si>
  <si>
    <t>Gracie Garza</t>
  </si>
  <si>
    <t>21-4499</t>
  </si>
  <si>
    <t>4507 Old Hearne Rd</t>
  </si>
  <si>
    <t>Northwood</t>
  </si>
  <si>
    <t>Suzie Bush</t>
  </si>
  <si>
    <t>21-4553</t>
  </si>
  <si>
    <t>2702 Lynnwood Ct</t>
  </si>
  <si>
    <t>Final Touch Roofing</t>
  </si>
  <si>
    <t>21-4511</t>
  </si>
  <si>
    <t>5764 Paseo Pl</t>
  </si>
  <si>
    <t>21-4534</t>
  </si>
  <si>
    <t>2813 Maroon Ct</t>
  </si>
  <si>
    <t>Pella Products of Houston</t>
  </si>
  <si>
    <t>21-4604</t>
  </si>
  <si>
    <t>2816 Bishops Gate Cr</t>
  </si>
  <si>
    <t>21-4454</t>
  </si>
  <si>
    <t>405 W 22nd St</t>
  </si>
  <si>
    <t>Tony Gongora</t>
  </si>
  <si>
    <t>21-3455</t>
  </si>
  <si>
    <t>4600 Leonard Rd P2</t>
  </si>
  <si>
    <t>Monarch Pools Inc</t>
  </si>
  <si>
    <t>21-3454</t>
  </si>
  <si>
    <t>4600 Leonard Rd P1</t>
  </si>
  <si>
    <t>21-2758</t>
  </si>
  <si>
    <t>1503 E 27th St</t>
  </si>
  <si>
    <t>Thomas</t>
  </si>
  <si>
    <t>Colton Rhodes Lawn</t>
  </si>
  <si>
    <t>21-2441</t>
  </si>
  <si>
    <t>1003 Granite Ct</t>
  </si>
  <si>
    <t>21-2575</t>
  </si>
  <si>
    <t>1004 Granite Ct</t>
  </si>
  <si>
    <t>21-1022</t>
  </si>
  <si>
    <t>4308 Appalachian Trl</t>
  </si>
  <si>
    <t>21-0445</t>
  </si>
  <si>
    <t>1976 Cartwright St</t>
  </si>
  <si>
    <t>Tex-Rain Outdoor Solutions</t>
  </si>
  <si>
    <t>21-1078</t>
  </si>
  <si>
    <t>5218 Montague Loop</t>
  </si>
  <si>
    <t>20-4840</t>
  </si>
  <si>
    <t>1979 Thorndyke Ln</t>
  </si>
  <si>
    <t>21-4560</t>
  </si>
  <si>
    <t>Texas Landscape Creations</t>
  </si>
  <si>
    <t>21-0480</t>
  </si>
  <si>
    <t>3007 Wolfpack Loop</t>
  </si>
  <si>
    <t>21-0479</t>
  </si>
  <si>
    <t>3005 Blackfoot Ct</t>
  </si>
  <si>
    <t>21-1633</t>
  </si>
  <si>
    <t>4794 Native Tree Ln</t>
  </si>
  <si>
    <t>21-0853</t>
  </si>
  <si>
    <t>3213 Old Spring Way</t>
  </si>
  <si>
    <t>21-1474</t>
  </si>
  <si>
    <t>2017 Brisbane Way</t>
  </si>
  <si>
    <t>21-1317</t>
  </si>
  <si>
    <t>2953 Archer Dr</t>
  </si>
  <si>
    <t>20-4882</t>
  </si>
  <si>
    <t>4223 Peregrine Way</t>
  </si>
  <si>
    <t>21-1646</t>
  </si>
  <si>
    <t>4791 Underbrush Xing</t>
  </si>
  <si>
    <t>21-1641</t>
  </si>
  <si>
    <t>4793 Underbrush Xing</t>
  </si>
  <si>
    <t>20-4739</t>
  </si>
  <si>
    <t>5002 Greyrock Dr</t>
  </si>
  <si>
    <t>21-4436</t>
  </si>
  <si>
    <t>4254 Harding Way</t>
  </si>
  <si>
    <t>Sunrise Landscapes</t>
  </si>
  <si>
    <t>21-4361</t>
  </si>
  <si>
    <t>109 Waco St</t>
  </si>
  <si>
    <t>GOCC</t>
  </si>
  <si>
    <t>Earl Graham Post #159</t>
  </si>
  <si>
    <t>21-4360</t>
  </si>
  <si>
    <t>101 E 31st St</t>
  </si>
  <si>
    <t>CCTM Holdings</t>
  </si>
  <si>
    <t>21-4100</t>
  </si>
  <si>
    <t>890 N Earl Rudder Fwy</t>
  </si>
  <si>
    <t>McCoy's-Cole</t>
  </si>
  <si>
    <t>Alamo Sign Solutions</t>
  </si>
  <si>
    <t>Menu board</t>
  </si>
  <si>
    <t>Popeyes Drive Thru</t>
  </si>
  <si>
    <t>21-4506</t>
  </si>
  <si>
    <t>2900 Finfeather Rd</t>
  </si>
  <si>
    <t>Garrett Family Investments</t>
  </si>
  <si>
    <t>21-4651</t>
  </si>
  <si>
    <t>2904 W SH 21</t>
  </si>
  <si>
    <t>C E Ball</t>
  </si>
  <si>
    <t>Hancock Custom Homes</t>
  </si>
  <si>
    <t>21-4432</t>
  </si>
  <si>
    <t>801 N Texas Ave</t>
  </si>
  <si>
    <t>Victory Signs &amp; Imaging</t>
  </si>
  <si>
    <t>21-4433</t>
  </si>
  <si>
    <t>21-4434</t>
  </si>
  <si>
    <t>21-4554</t>
  </si>
  <si>
    <t>1400 Beck St</t>
  </si>
  <si>
    <t>Newman Printing</t>
  </si>
  <si>
    <t>Freestanding</t>
  </si>
  <si>
    <t>21-1428</t>
  </si>
  <si>
    <t>5115 Inverness Dr</t>
  </si>
  <si>
    <t>Castillo Lawn Irrigation</t>
  </si>
  <si>
    <t>21-0022</t>
  </si>
  <si>
    <t>4104 Peregrine Ct</t>
  </si>
  <si>
    <t>21-4686</t>
  </si>
  <si>
    <t>10187 SH 30</t>
  </si>
  <si>
    <t>Maria Kegan</t>
  </si>
  <si>
    <t>21-4685</t>
  </si>
  <si>
    <t>21-4661</t>
  </si>
  <si>
    <t>406 W 26th St</t>
  </si>
  <si>
    <t>H Bond Construction</t>
  </si>
  <si>
    <t>21-4628</t>
  </si>
  <si>
    <t>2009 Bleeker Cv</t>
  </si>
  <si>
    <t>Precision Roofing Group</t>
  </si>
  <si>
    <t>21-4630</t>
  </si>
  <si>
    <t>1801-1803 Prairie Dr</t>
  </si>
  <si>
    <t>21-4600</t>
  </si>
  <si>
    <t>4205 Autumn Cr</t>
  </si>
  <si>
    <t>21-4532</t>
  </si>
  <si>
    <t>3905 Laura Ln</t>
  </si>
  <si>
    <t>Woodville Acres</t>
  </si>
  <si>
    <t>Ernest Mendez</t>
  </si>
  <si>
    <t>21-4488</t>
  </si>
  <si>
    <t>Brown</t>
  </si>
  <si>
    <t>Gilber Casares</t>
  </si>
  <si>
    <t>21-4632</t>
  </si>
  <si>
    <t>910 E 26th St</t>
  </si>
  <si>
    <t>Cesar Torres</t>
  </si>
  <si>
    <t>21-4627</t>
  </si>
  <si>
    <t>3615 Mahan St</t>
  </si>
  <si>
    <t>Pecan Ridge</t>
  </si>
  <si>
    <t>21-4622</t>
  </si>
  <si>
    <t>2030 Brisbane Way</t>
  </si>
  <si>
    <t>Omega Builders</t>
  </si>
  <si>
    <t>21-4621</t>
  </si>
  <si>
    <t>2034 Brisbane Way</t>
  </si>
  <si>
    <t>21-4620</t>
  </si>
  <si>
    <t>2028 Brisbane Way</t>
  </si>
  <si>
    <t>21-4623</t>
  </si>
  <si>
    <t>2027 Brisbane  Way</t>
  </si>
  <si>
    <t>21-4619</t>
  </si>
  <si>
    <t>2010 Brisbane Way</t>
  </si>
  <si>
    <t>21-4624</t>
  </si>
  <si>
    <t>2008 Brisbane Way</t>
  </si>
  <si>
    <t>21-4318</t>
  </si>
  <si>
    <t>815 E 30th St</t>
  </si>
  <si>
    <t>Phillips</t>
  </si>
  <si>
    <t>Good Company Construction</t>
  </si>
  <si>
    <t>21-4515</t>
  </si>
  <si>
    <t>1400 Bristol St</t>
  </si>
  <si>
    <t xml:space="preserve">Windover </t>
  </si>
  <si>
    <t>21-4594</t>
  </si>
  <si>
    <t>3903 College Main St #A-B</t>
  </si>
  <si>
    <t>Hytech Foundation Repair</t>
  </si>
  <si>
    <t>21-4593</t>
  </si>
  <si>
    <t>3801 College Main St #A-D</t>
  </si>
  <si>
    <t>21-4411</t>
  </si>
  <si>
    <t>2813 Brandywind Cr</t>
  </si>
  <si>
    <t>Solar SME Inc</t>
  </si>
  <si>
    <t>21-4538</t>
  </si>
  <si>
    <t>2500 S College Ave</t>
  </si>
  <si>
    <t>Williamson</t>
  </si>
  <si>
    <t>Grace Bible Church</t>
  </si>
  <si>
    <t>21-4497</t>
  </si>
  <si>
    <t>2870 N Harvey Mitchell Pkwy</t>
  </si>
  <si>
    <t>Ground Force Building Sys</t>
  </si>
  <si>
    <t>Install boiler</t>
  </si>
  <si>
    <t>Kenneth Neatherlin</t>
  </si>
  <si>
    <t>21-4491</t>
  </si>
  <si>
    <t>107 E MLK St</t>
  </si>
  <si>
    <t>Preferred Construction</t>
  </si>
  <si>
    <t>Exterior repair</t>
  </si>
  <si>
    <t>Carl Perry</t>
  </si>
  <si>
    <t>21-4179</t>
  </si>
  <si>
    <t>1929 Country Club Dr</t>
  </si>
  <si>
    <t>John Austin</t>
  </si>
  <si>
    <t>Synergynds</t>
  </si>
  <si>
    <t>Freeze damage repair</t>
  </si>
  <si>
    <t>City of Bryan</t>
  </si>
  <si>
    <t>21-4059</t>
  </si>
  <si>
    <t>2780 N Harvey Mitchell Pkwy</t>
  </si>
  <si>
    <t>Bryan Indl Park</t>
  </si>
  <si>
    <t>Hawk Engineering</t>
  </si>
  <si>
    <t>Containment area</t>
  </si>
  <si>
    <t>Jon Chamblin</t>
  </si>
  <si>
    <t>21-4507</t>
  </si>
  <si>
    <t>2820-2840 Finfeather Rd</t>
  </si>
  <si>
    <t>Ashford Hills</t>
  </si>
  <si>
    <t>21-4509</t>
  </si>
  <si>
    <t>2700 Finfeather Rd</t>
  </si>
  <si>
    <t>21-4039</t>
  </si>
  <si>
    <t>400 Industrial Blvd</t>
  </si>
  <si>
    <t>JKA Construction</t>
  </si>
  <si>
    <t>Water damage repair</t>
  </si>
  <si>
    <t>Community Infrastructure</t>
  </si>
  <si>
    <t>21-4458</t>
  </si>
  <si>
    <t>2620 Clarks Ln</t>
  </si>
  <si>
    <t>Lone Oak Acres</t>
  </si>
  <si>
    <t>B&amp;E Land LLC</t>
  </si>
  <si>
    <t>Siding</t>
  </si>
  <si>
    <t>21-3880</t>
  </si>
  <si>
    <t>2215 E Villa Maria Rd</t>
  </si>
  <si>
    <t>Forney Construction</t>
  </si>
  <si>
    <t>Remodel/addition</t>
  </si>
  <si>
    <t>St Joseph Cancer Center</t>
  </si>
  <si>
    <t>21-4140</t>
  </si>
  <si>
    <t>6024 E SH 21 B4</t>
  </si>
  <si>
    <t>Robert S Beverly</t>
  </si>
  <si>
    <t>Storage bldg #4</t>
  </si>
  <si>
    <t>21-4139</t>
  </si>
  <si>
    <t>6024 E SH 21 B3</t>
  </si>
  <si>
    <t>Storage bldg #3</t>
  </si>
  <si>
    <t>21-2677</t>
  </si>
  <si>
    <t>2310 De Lee St #300</t>
  </si>
  <si>
    <t>Memorial Village</t>
  </si>
  <si>
    <t>Total Team Construction</t>
  </si>
  <si>
    <t>Finish-out</t>
  </si>
  <si>
    <t>29th Street Ltd</t>
  </si>
  <si>
    <t>21-2790</t>
  </si>
  <si>
    <t>1615 Barak Ln</t>
  </si>
  <si>
    <t>Creekside Professional Pk</t>
  </si>
  <si>
    <t>Keys &amp; Walsh Construction</t>
  </si>
  <si>
    <t>Creekside Professional Group</t>
  </si>
  <si>
    <t>21-1790</t>
  </si>
  <si>
    <t>999 W Villa Maria Rd B#16</t>
  </si>
  <si>
    <t>Atlas Restoration</t>
  </si>
  <si>
    <t>Villa West</t>
  </si>
  <si>
    <t>Repair</t>
  </si>
  <si>
    <t>21-1789</t>
  </si>
  <si>
    <t>999 W Villa Maria Rd B#15</t>
  </si>
  <si>
    <t>21-1788</t>
  </si>
  <si>
    <t>999 W Villa Maria Rd B#14</t>
  </si>
  <si>
    <t>21-1783</t>
  </si>
  <si>
    <t>999 W Villa Maria Rd B9</t>
  </si>
  <si>
    <t>21-1782</t>
  </si>
  <si>
    <t>999 W Villa Maria Rd B8</t>
  </si>
  <si>
    <t>21-1781</t>
  </si>
  <si>
    <t>999 W Villa Maria Rd B7</t>
  </si>
  <si>
    <t>21-1780</t>
  </si>
  <si>
    <t>999 W Villa Maria Rd B6</t>
  </si>
  <si>
    <t>21-1779</t>
  </si>
  <si>
    <t>999 W Villa Maria Rd B5</t>
  </si>
  <si>
    <t>21-1778</t>
  </si>
  <si>
    <t>999 W Villa Maria Rd B4</t>
  </si>
  <si>
    <t>21-1777</t>
  </si>
  <si>
    <t>999 W Villa Maria Rd B3</t>
  </si>
  <si>
    <t>21-1776</t>
  </si>
  <si>
    <t>999 W Villa Maria Rd B2</t>
  </si>
  <si>
    <t>21-1787</t>
  </si>
  <si>
    <t>999 W Villa Maria Rd B13</t>
  </si>
  <si>
    <t>21-1786</t>
  </si>
  <si>
    <t>999 W Villa Maria Rd B12</t>
  </si>
  <si>
    <t>999 W Villa Maria Rd B11</t>
  </si>
  <si>
    <t>21-1784</t>
  </si>
  <si>
    <t>999 W Villa Maria Rd B10</t>
  </si>
  <si>
    <t>21-1775</t>
  </si>
  <si>
    <t>999 W Villa Maria Rd B1</t>
  </si>
  <si>
    <t>21-1774</t>
  </si>
  <si>
    <t>999 W Villa Maria Rd</t>
  </si>
  <si>
    <t>21-4462</t>
  </si>
  <si>
    <t>2000 S Texas Ave</t>
  </si>
  <si>
    <t>Hillcrest</t>
  </si>
  <si>
    <t>Finesse Construction</t>
  </si>
  <si>
    <t>Jeet Patel</t>
  </si>
  <si>
    <t>21-3646</t>
  </si>
  <si>
    <t>3604 Holly Dr</t>
  </si>
  <si>
    <t>The Oaks</t>
  </si>
  <si>
    <t>Momentum Solar</t>
  </si>
  <si>
    <t>21-3965</t>
  </si>
  <si>
    <t>3345 University Dr E DOGP</t>
  </si>
  <si>
    <t>NE Construction</t>
  </si>
  <si>
    <t>Dog park</t>
  </si>
  <si>
    <t>NE Development</t>
  </si>
  <si>
    <t>21-3964</t>
  </si>
  <si>
    <t>3345 University Dr E SPRT</t>
  </si>
  <si>
    <t>Sports cabana</t>
  </si>
  <si>
    <t>21-3963</t>
  </si>
  <si>
    <t>3345 University Dr E POCA</t>
  </si>
  <si>
    <t>Pool cabana</t>
  </si>
  <si>
    <t>21-3962</t>
  </si>
  <si>
    <t>3345 University Dr E Pool</t>
  </si>
  <si>
    <t>21-3961</t>
  </si>
  <si>
    <t>3345 University Dr E POBG</t>
  </si>
  <si>
    <t>Pool house</t>
  </si>
  <si>
    <t>21-3960</t>
  </si>
  <si>
    <t>3345 University Dr E C4-3</t>
  </si>
  <si>
    <t>Carport 4-3</t>
  </si>
  <si>
    <t>21-3959</t>
  </si>
  <si>
    <t>3345 University Dr E C4-2</t>
  </si>
  <si>
    <t>Carport 4-2</t>
  </si>
  <si>
    <t>21-3958</t>
  </si>
  <si>
    <t>3345 University Dr E C4-1</t>
  </si>
  <si>
    <t>Carport 4-1</t>
  </si>
  <si>
    <t>21-3957</t>
  </si>
  <si>
    <t>3345 University Dr E G4</t>
  </si>
  <si>
    <t>Garage 4</t>
  </si>
  <si>
    <t>21-3956</t>
  </si>
  <si>
    <t>3345 University Dr E C3-2</t>
  </si>
  <si>
    <t>Carport 3-2</t>
  </si>
  <si>
    <t>21-3955</t>
  </si>
  <si>
    <t>3345 University Dr E C3-1</t>
  </si>
  <si>
    <t>Carport 3-1</t>
  </si>
  <si>
    <t>21-3954</t>
  </si>
  <si>
    <t>3345 University Dr E G3</t>
  </si>
  <si>
    <t>Garage 3</t>
  </si>
  <si>
    <t>21-3953</t>
  </si>
  <si>
    <t>3345 University Dr E C2-1</t>
  </si>
  <si>
    <t>Carport 2-1</t>
  </si>
  <si>
    <t>21-3952</t>
  </si>
  <si>
    <t>3345 University Dr E G2</t>
  </si>
  <si>
    <t>Garage 2</t>
  </si>
  <si>
    <t>21-3951</t>
  </si>
  <si>
    <t>3345 University Dr E C-1-3</t>
  </si>
  <si>
    <t>Carport 1-3</t>
  </si>
  <si>
    <t>21-3950</t>
  </si>
  <si>
    <t>3345 University Dr E C1-2</t>
  </si>
  <si>
    <t>Carport 1-2</t>
  </si>
  <si>
    <t>21-3949</t>
  </si>
  <si>
    <t>3345 University Dr E C1-1</t>
  </si>
  <si>
    <t>Carport 1-1</t>
  </si>
  <si>
    <t>21-3948</t>
  </si>
  <si>
    <t>3345 University Dr E G1</t>
  </si>
  <si>
    <t>Garage 1</t>
  </si>
  <si>
    <t>21-3946</t>
  </si>
  <si>
    <t>3345 University Dr E CB</t>
  </si>
  <si>
    <t>21-3945</t>
  </si>
  <si>
    <t>3345 University Cr E CA</t>
  </si>
  <si>
    <t>21-3944</t>
  </si>
  <si>
    <t>3345 University Dr E D</t>
  </si>
  <si>
    <t>21-3943</t>
  </si>
  <si>
    <t>3345 University Dr E C</t>
  </si>
  <si>
    <t>21-3942</t>
  </si>
  <si>
    <t>3345 University Dr E B</t>
  </si>
  <si>
    <t>21-3941</t>
  </si>
  <si>
    <t>3345 University Dr E A</t>
  </si>
  <si>
    <t>21-1250</t>
  </si>
  <si>
    <t>3617 River Birch Cr</t>
  </si>
  <si>
    <t>The Gound Crew LLC</t>
  </si>
  <si>
    <t>21-4599</t>
  </si>
  <si>
    <t>5231 Montague Loop</t>
  </si>
  <si>
    <t>21-4574</t>
  </si>
  <si>
    <t>2914 Tennessee Ave</t>
  </si>
  <si>
    <t>10RA</t>
  </si>
  <si>
    <t>Faustino Castillo</t>
  </si>
  <si>
    <t>21-4550</t>
  </si>
  <si>
    <t>10619 Natural Pond Rd</t>
  </si>
  <si>
    <t>21-4545</t>
  </si>
  <si>
    <t>2007 Brisbane Way</t>
  </si>
  <si>
    <t>21-4541</t>
  </si>
  <si>
    <t>1436 Kingsgate Dr</t>
  </si>
  <si>
    <t>21-4544</t>
  </si>
  <si>
    <t>1423 Kingsgate Dr</t>
  </si>
  <si>
    <t>21-4575</t>
  </si>
  <si>
    <t>2912 Tennessee Ave</t>
  </si>
  <si>
    <t>10RB</t>
  </si>
  <si>
    <t>21-4576</t>
  </si>
  <si>
    <t>2910 Tennessee Ave</t>
  </si>
  <si>
    <t>10RC</t>
  </si>
  <si>
    <t>21-0553</t>
  </si>
  <si>
    <t>3212 Peterson Way</t>
  </si>
  <si>
    <t>Briar Meadows Creek</t>
  </si>
  <si>
    <t>7A</t>
  </si>
  <si>
    <t>Craftsman Built LLC</t>
  </si>
  <si>
    <t>21-4521</t>
  </si>
  <si>
    <t>4224 Peregrine Way</t>
  </si>
  <si>
    <t>Pitman  Custom Homes</t>
  </si>
  <si>
    <t>21-0156</t>
  </si>
  <si>
    <t>211 Lynn Dr #101</t>
  </si>
  <si>
    <t>Munnerlyn</t>
  </si>
  <si>
    <t>Terrence Murphy</t>
  </si>
  <si>
    <t>21-0155</t>
  </si>
  <si>
    <t>211 Lynn Dr #102</t>
  </si>
  <si>
    <t>21-0154</t>
  </si>
  <si>
    <t>211 Lynn Dr #103</t>
  </si>
  <si>
    <t>21-0153</t>
  </si>
  <si>
    <t>211 Lynn Dr #104</t>
  </si>
  <si>
    <t>21-0151</t>
  </si>
  <si>
    <t>211 Lynn Dr #105</t>
  </si>
  <si>
    <t>21-0150</t>
  </si>
  <si>
    <t>213 Lynn Dr #201</t>
  </si>
  <si>
    <t>21-0149</t>
  </si>
  <si>
    <t>213 Lynn Dr #202</t>
  </si>
  <si>
    <t>21-0148</t>
  </si>
  <si>
    <t>213 Lynn Dr #203</t>
  </si>
  <si>
    <t>21-0147</t>
  </si>
  <si>
    <t>213 Lynn Dr #204</t>
  </si>
  <si>
    <t>21-3891</t>
  </si>
  <si>
    <t>214 Lynn Dr #301</t>
  </si>
  <si>
    <t>21-3892</t>
  </si>
  <si>
    <t>214 Lynn Dr #302</t>
  </si>
  <si>
    <t>214 Lynn Dr #303</t>
  </si>
  <si>
    <t>21-3894</t>
  </si>
  <si>
    <t>214 Lynn Dr #304</t>
  </si>
  <si>
    <t>21-3895</t>
  </si>
  <si>
    <t>214 Lynn Dr #305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</si>
</sst>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46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1" borderId="1" xfId="0" applyNumberFormat="1" applyFont="1" applyFill="1" applyBorder="1" applyAlignment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169" fontId="7" fillId="0" borderId="1" xfId="0" applyNumberFormat="1" applyFont="1" applyFill="1" applyBorder="1" applyAlignment="1">
      <alignment horizontal="left"/>
    </xf>
    <xf numFmtId="3" fontId="7" fillId="0" borderId="1" xfId="2" applyNumberFormat="1" applyFont="1" applyFill="1" applyBorder="1" applyAlignment="1"/>
    <xf numFmtId="3" fontId="7" fillId="0" borderId="1" xfId="2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168" fontId="2" fillId="0" borderId="1" xfId="3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 wrapText="1" shrinkToFit="1"/>
    </xf>
    <xf numFmtId="3" fontId="7" fillId="8" borderId="1" xfId="0" applyNumberFormat="1" applyFont="1" applyFill="1" applyBorder="1" applyAlignment="1"/>
    <xf numFmtId="170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5" fontId="2" fillId="8" borderId="0" xfId="0" applyNumberFormat="1" applyFont="1" applyFill="1" applyBorder="1" applyAlignment="1" applyProtection="1">
      <alignment horizontal="center"/>
    </xf>
    <xf numFmtId="166" fontId="7" fillId="0" borderId="27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/>
    <xf numFmtId="1" fontId="7" fillId="0" borderId="10" xfId="0" applyNumberFormat="1" applyFont="1" applyBorder="1" applyAlignment="1"/>
    <xf numFmtId="0" fontId="2" fillId="0" borderId="10" xfId="0" applyFont="1" applyBorder="1" applyAlignment="1">
      <alignment horizontal="right" wrapText="1"/>
    </xf>
    <xf numFmtId="37" fontId="2" fillId="0" borderId="10" xfId="0" applyNumberFormat="1" applyFont="1" applyFill="1" applyBorder="1" applyAlignment="1" applyProtection="1"/>
    <xf numFmtId="168" fontId="2" fillId="0" borderId="1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>
      <alignment horizontal="center"/>
    </xf>
    <xf numFmtId="166" fontId="7" fillId="0" borderId="28" xfId="0" applyNumberFormat="1" applyFont="1" applyFill="1" applyBorder="1" applyAlignment="1">
      <alignment horizontal="left"/>
    </xf>
    <xf numFmtId="0" fontId="1" fillId="7" borderId="3" xfId="0" applyNumberFormat="1" applyFont="1" applyFill="1" applyBorder="1" applyAlignment="1" applyProtection="1">
      <alignment horizontal="center"/>
    </xf>
    <xf numFmtId="168" fontId="1" fillId="7" borderId="3" xfId="0" applyNumberFormat="1" applyFont="1" applyFill="1" applyBorder="1" applyAlignment="1" applyProtection="1"/>
    <xf numFmtId="49" fontId="2" fillId="7" borderId="4" xfId="0" applyNumberFormat="1" applyFont="1" applyFill="1" applyBorder="1" applyAlignment="1" applyProtection="1">
      <alignment horizontal="center"/>
    </xf>
    <xf numFmtId="3" fontId="7" fillId="8" borderId="1" xfId="1" applyNumberFormat="1" applyFont="1" applyFill="1" applyBorder="1" applyAlignment="1"/>
    <xf numFmtId="0" fontId="1" fillId="8" borderId="25" xfId="0" applyNumberFormat="1" applyFont="1" applyFill="1" applyBorder="1" applyAlignment="1" applyProtection="1">
      <alignment horizontal="left"/>
    </xf>
    <xf numFmtId="0" fontId="11" fillId="12" borderId="1" xfId="0" applyFont="1" applyFill="1" applyBorder="1" applyAlignment="1"/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topLeftCell="A2" zoomScaleNormal="100" workbookViewId="0">
      <selection activeCell="I22" sqref="I22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710937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47"/>
      <c r="B1" s="291" t="s">
        <v>15</v>
      </c>
      <c r="C1" s="291"/>
      <c r="D1" s="291"/>
      <c r="E1" s="292"/>
      <c r="F1" s="248"/>
      <c r="G1" s="248"/>
      <c r="H1" s="248"/>
      <c r="I1" s="249"/>
    </row>
    <row r="2" spans="1:17" s="16" customFormat="1" ht="21" customHeight="1" x14ac:dyDescent="0.25">
      <c r="A2" s="289" t="s">
        <v>55</v>
      </c>
      <c r="B2" s="250"/>
      <c r="C2" s="250"/>
      <c r="D2" s="251"/>
      <c r="E2" s="252"/>
      <c r="F2" s="289" t="s">
        <v>56</v>
      </c>
      <c r="G2" s="250"/>
      <c r="H2" s="250"/>
      <c r="I2" s="253"/>
    </row>
    <row r="3" spans="1:17" ht="19.5" customHeight="1" x14ac:dyDescent="0.25">
      <c r="A3" s="254" t="s">
        <v>21</v>
      </c>
      <c r="B3" s="255" t="s">
        <v>32</v>
      </c>
      <c r="C3" s="255" t="s">
        <v>53</v>
      </c>
      <c r="D3" s="255" t="s">
        <v>6</v>
      </c>
      <c r="E3" s="256"/>
      <c r="F3" s="254" t="s">
        <v>21</v>
      </c>
      <c r="G3" s="255" t="s">
        <v>32</v>
      </c>
      <c r="H3" s="255" t="s">
        <v>53</v>
      </c>
      <c r="I3" s="257" t="s">
        <v>6</v>
      </c>
    </row>
    <row r="4" spans="1:17" ht="18" customHeight="1" x14ac:dyDescent="0.2">
      <c r="A4" s="258" t="s">
        <v>48</v>
      </c>
      <c r="B4" s="259">
        <v>63</v>
      </c>
      <c r="C4" s="260"/>
      <c r="D4" s="261">
        <v>10725512</v>
      </c>
      <c r="E4" s="256"/>
      <c r="F4" s="258" t="s">
        <v>48</v>
      </c>
      <c r="G4" s="259">
        <v>69</v>
      </c>
      <c r="H4" s="260"/>
      <c r="I4" s="261">
        <v>11862015</v>
      </c>
    </row>
    <row r="5" spans="1:17" ht="15.75" customHeight="1" x14ac:dyDescent="0.2">
      <c r="A5" s="258" t="s">
        <v>49</v>
      </c>
      <c r="B5" s="259">
        <v>14</v>
      </c>
      <c r="C5" s="260"/>
      <c r="D5" s="261">
        <v>2240000</v>
      </c>
      <c r="E5" s="256"/>
      <c r="F5" s="258" t="s">
        <v>49</v>
      </c>
      <c r="G5" s="259">
        <v>6</v>
      </c>
      <c r="H5" s="260"/>
      <c r="I5" s="261">
        <v>899856</v>
      </c>
    </row>
    <row r="6" spans="1:17" ht="15.75" customHeight="1" x14ac:dyDescent="0.2">
      <c r="A6" s="258" t="s">
        <v>38</v>
      </c>
      <c r="B6" s="259">
        <v>0</v>
      </c>
      <c r="C6" s="260"/>
      <c r="D6" s="261">
        <v>0</v>
      </c>
      <c r="E6" s="256"/>
      <c r="F6" s="258" t="s">
        <v>38</v>
      </c>
      <c r="G6" s="259">
        <v>0</v>
      </c>
      <c r="H6" s="260">
        <v>0</v>
      </c>
      <c r="I6" s="261">
        <v>0</v>
      </c>
    </row>
    <row r="7" spans="1:17" ht="15" customHeight="1" x14ac:dyDescent="0.2">
      <c r="A7" s="258" t="s">
        <v>36</v>
      </c>
      <c r="B7" s="259">
        <v>2</v>
      </c>
      <c r="C7" s="260">
        <v>7</v>
      </c>
      <c r="D7" s="261">
        <v>946951</v>
      </c>
      <c r="E7" s="256"/>
      <c r="F7" s="258" t="s">
        <v>36</v>
      </c>
      <c r="G7" s="259">
        <v>0</v>
      </c>
      <c r="H7" s="260">
        <v>0</v>
      </c>
      <c r="I7" s="261">
        <v>0</v>
      </c>
    </row>
    <row r="8" spans="1:17" ht="15" customHeight="1" x14ac:dyDescent="0.2">
      <c r="A8" s="283" t="s">
        <v>37</v>
      </c>
      <c r="B8" s="259">
        <v>4</v>
      </c>
      <c r="C8" s="262">
        <v>170</v>
      </c>
      <c r="D8" s="263">
        <v>17828426</v>
      </c>
      <c r="E8" s="256"/>
      <c r="F8" s="258" t="s">
        <v>37</v>
      </c>
      <c r="G8" s="259">
        <v>0</v>
      </c>
      <c r="H8" s="262">
        <v>0</v>
      </c>
      <c r="I8" s="263">
        <v>0</v>
      </c>
    </row>
    <row r="9" spans="1:17" ht="15" customHeight="1" x14ac:dyDescent="0.2">
      <c r="A9" s="258" t="s">
        <v>23</v>
      </c>
      <c r="B9" s="259">
        <v>91</v>
      </c>
      <c r="C9" s="262"/>
      <c r="D9" s="263">
        <v>1716404</v>
      </c>
      <c r="E9" s="256"/>
      <c r="F9" s="258" t="s">
        <v>23</v>
      </c>
      <c r="G9" s="259">
        <v>83</v>
      </c>
      <c r="H9" s="262"/>
      <c r="I9" s="263">
        <v>1207534</v>
      </c>
    </row>
    <row r="10" spans="1:17" ht="15.75" customHeight="1" x14ac:dyDescent="0.2">
      <c r="A10" s="258" t="s">
        <v>14</v>
      </c>
      <c r="B10" s="259">
        <v>2</v>
      </c>
      <c r="C10" s="262"/>
      <c r="D10" s="263">
        <v>166297</v>
      </c>
      <c r="E10" s="256"/>
      <c r="F10" s="258" t="s">
        <v>14</v>
      </c>
      <c r="G10" s="259">
        <v>1</v>
      </c>
      <c r="H10" s="262"/>
      <c r="I10" s="263">
        <v>49900</v>
      </c>
    </row>
    <row r="11" spans="1:17" ht="15.75" customHeight="1" x14ac:dyDescent="0.2">
      <c r="A11" s="258" t="s">
        <v>10</v>
      </c>
      <c r="B11" s="264">
        <v>2</v>
      </c>
      <c r="C11" s="262"/>
      <c r="D11" s="263">
        <v>0</v>
      </c>
      <c r="E11" s="256"/>
      <c r="F11" s="258" t="s">
        <v>10</v>
      </c>
      <c r="G11" s="264">
        <v>8</v>
      </c>
      <c r="H11" s="262"/>
      <c r="I11" s="263">
        <v>0</v>
      </c>
    </row>
    <row r="12" spans="1:17" ht="15" customHeight="1" x14ac:dyDescent="0.2">
      <c r="A12" s="258" t="s">
        <v>22</v>
      </c>
      <c r="B12" s="259">
        <v>37</v>
      </c>
      <c r="C12" s="262"/>
      <c r="D12" s="263">
        <v>40264768</v>
      </c>
      <c r="E12" s="256"/>
      <c r="F12" s="258" t="s">
        <v>22</v>
      </c>
      <c r="G12" s="259">
        <v>16</v>
      </c>
      <c r="H12" s="262"/>
      <c r="I12" s="263">
        <v>5521834</v>
      </c>
      <c r="Q12" s="24"/>
    </row>
    <row r="13" spans="1:17" ht="15.75" customHeight="1" x14ac:dyDescent="0.2">
      <c r="A13" s="258" t="s">
        <v>39</v>
      </c>
      <c r="B13" s="259">
        <v>33</v>
      </c>
      <c r="C13" s="262"/>
      <c r="D13" s="263">
        <v>8374644</v>
      </c>
      <c r="E13" s="256"/>
      <c r="F13" s="258" t="s">
        <v>39</v>
      </c>
      <c r="G13" s="259">
        <v>29</v>
      </c>
      <c r="H13" s="262"/>
      <c r="I13" s="263">
        <v>22390354</v>
      </c>
    </row>
    <row r="14" spans="1:17" ht="15.75" customHeight="1" x14ac:dyDescent="0.2">
      <c r="A14" s="258" t="s">
        <v>9</v>
      </c>
      <c r="B14" s="259">
        <v>7</v>
      </c>
      <c r="C14" s="262"/>
      <c r="D14" s="263">
        <v>543353</v>
      </c>
      <c r="E14" s="256"/>
      <c r="F14" s="258" t="s">
        <v>9</v>
      </c>
      <c r="G14" s="259">
        <v>5</v>
      </c>
      <c r="H14" s="262"/>
      <c r="I14" s="263">
        <v>292000</v>
      </c>
    </row>
    <row r="15" spans="1:17" ht="15" customHeight="1" x14ac:dyDescent="0.2">
      <c r="A15" s="265" t="s">
        <v>11</v>
      </c>
      <c r="B15" s="266">
        <v>15</v>
      </c>
      <c r="C15" s="267"/>
      <c r="D15" s="268">
        <v>0</v>
      </c>
      <c r="E15" s="256"/>
      <c r="F15" s="265" t="s">
        <v>11</v>
      </c>
      <c r="G15" s="266">
        <v>24</v>
      </c>
      <c r="H15" s="267"/>
      <c r="I15" s="268">
        <v>0</v>
      </c>
    </row>
    <row r="16" spans="1:17" ht="16.5" customHeight="1" x14ac:dyDescent="0.25">
      <c r="A16" s="269" t="s">
        <v>13</v>
      </c>
      <c r="B16" s="307">
        <f>SUM(B4:B15)</f>
        <v>270</v>
      </c>
      <c r="C16" s="286">
        <f>SUM(C4:C15)</f>
        <v>177</v>
      </c>
      <c r="D16" s="306">
        <f>SUM(D4:D15)</f>
        <v>82806355</v>
      </c>
      <c r="E16" s="256"/>
      <c r="F16" s="269" t="s">
        <v>13</v>
      </c>
      <c r="G16" s="270">
        <f>SUM(G4:G15)</f>
        <v>241</v>
      </c>
      <c r="H16" s="271">
        <f>SUM(H4:H15)</f>
        <v>0</v>
      </c>
      <c r="I16" s="272">
        <f>SUM(I4:I15)</f>
        <v>42223493</v>
      </c>
    </row>
    <row r="17" spans="1:11" ht="18.75" customHeight="1" x14ac:dyDescent="0.2">
      <c r="A17" s="273"/>
      <c r="B17" s="274"/>
      <c r="C17" s="274"/>
      <c r="D17" s="274"/>
      <c r="E17" s="256"/>
      <c r="F17" s="274"/>
      <c r="G17" s="274"/>
      <c r="H17" s="274"/>
      <c r="I17" s="275"/>
    </row>
    <row r="18" spans="1:11" ht="18" x14ac:dyDescent="0.25">
      <c r="A18" s="290" t="s">
        <v>58</v>
      </c>
      <c r="B18" s="276"/>
      <c r="C18" s="277"/>
      <c r="D18" s="278"/>
      <c r="E18" s="256"/>
      <c r="F18" s="290" t="s">
        <v>57</v>
      </c>
      <c r="G18" s="276"/>
      <c r="H18" s="277"/>
      <c r="I18" s="279"/>
    </row>
    <row r="19" spans="1:11" ht="21" customHeight="1" x14ac:dyDescent="0.25">
      <c r="A19" s="280" t="s">
        <v>21</v>
      </c>
      <c r="B19" s="281" t="s">
        <v>32</v>
      </c>
      <c r="C19" s="281" t="s">
        <v>53</v>
      </c>
      <c r="D19" s="281" t="s">
        <v>6</v>
      </c>
      <c r="E19" s="252"/>
      <c r="F19" s="280" t="s">
        <v>21</v>
      </c>
      <c r="G19" s="281" t="s">
        <v>32</v>
      </c>
      <c r="H19" s="281" t="s">
        <v>53</v>
      </c>
      <c r="I19" s="282" t="s">
        <v>6</v>
      </c>
    </row>
    <row r="20" spans="1:11" ht="17.25" customHeight="1" x14ac:dyDescent="0.2">
      <c r="A20" s="283" t="s">
        <v>48</v>
      </c>
      <c r="B20" s="259">
        <f>B4+725</f>
        <v>788</v>
      </c>
      <c r="C20" s="260"/>
      <c r="D20" s="261">
        <f>D4+138083530</f>
        <v>148809042</v>
      </c>
      <c r="E20" s="256"/>
      <c r="F20" s="283" t="s">
        <v>48</v>
      </c>
      <c r="G20" s="259">
        <v>597</v>
      </c>
      <c r="H20" s="260"/>
      <c r="I20" s="261">
        <v>109274110</v>
      </c>
    </row>
    <row r="21" spans="1:11" ht="15" customHeight="1" x14ac:dyDescent="0.2">
      <c r="A21" s="283" t="s">
        <v>49</v>
      </c>
      <c r="B21" s="259">
        <f>B5+37</f>
        <v>51</v>
      </c>
      <c r="C21" s="260"/>
      <c r="D21" s="261">
        <f>D5+5167096</f>
        <v>7407096</v>
      </c>
      <c r="E21" s="256"/>
      <c r="F21" s="283" t="s">
        <v>49</v>
      </c>
      <c r="G21" s="259">
        <v>26</v>
      </c>
      <c r="H21" s="260"/>
      <c r="I21" s="261">
        <v>4065858</v>
      </c>
    </row>
    <row r="22" spans="1:11" ht="15" customHeight="1" x14ac:dyDescent="0.2">
      <c r="A22" s="283" t="s">
        <v>38</v>
      </c>
      <c r="B22" s="259">
        <f t="shared" ref="B22:D23" si="0">B6+0</f>
        <v>0</v>
      </c>
      <c r="C22" s="260">
        <f t="shared" si="0"/>
        <v>0</v>
      </c>
      <c r="D22" s="261">
        <f t="shared" si="0"/>
        <v>0</v>
      </c>
      <c r="E22" s="256"/>
      <c r="F22" s="283" t="s">
        <v>38</v>
      </c>
      <c r="G22" s="259">
        <v>0</v>
      </c>
      <c r="H22" s="260">
        <v>0</v>
      </c>
      <c r="I22" s="261">
        <v>0</v>
      </c>
    </row>
    <row r="23" spans="1:11" ht="16.5" customHeight="1" x14ac:dyDescent="0.2">
      <c r="A23" s="283" t="s">
        <v>36</v>
      </c>
      <c r="B23" s="259">
        <f t="shared" si="0"/>
        <v>2</v>
      </c>
      <c r="C23" s="260">
        <f t="shared" si="0"/>
        <v>7</v>
      </c>
      <c r="D23" s="261">
        <f t="shared" si="0"/>
        <v>946951</v>
      </c>
      <c r="E23" s="256"/>
      <c r="F23" s="283" t="s">
        <v>36</v>
      </c>
      <c r="G23" s="259">
        <v>2</v>
      </c>
      <c r="H23" s="260">
        <v>8</v>
      </c>
      <c r="I23" s="261">
        <v>1043856</v>
      </c>
    </row>
    <row r="24" spans="1:11" ht="17.25" customHeight="1" x14ac:dyDescent="0.2">
      <c r="A24" s="283" t="s">
        <v>37</v>
      </c>
      <c r="B24" s="259">
        <f>B8+2</f>
        <v>6</v>
      </c>
      <c r="C24" s="262">
        <f>C8+22</f>
        <v>192</v>
      </c>
      <c r="D24" s="263">
        <f>D8+1408000</f>
        <v>19236426</v>
      </c>
      <c r="E24" s="256"/>
      <c r="F24" s="283" t="s">
        <v>37</v>
      </c>
      <c r="G24" s="259">
        <v>2</v>
      </c>
      <c r="H24" s="262">
        <v>18</v>
      </c>
      <c r="I24" s="263">
        <v>991580</v>
      </c>
    </row>
    <row r="25" spans="1:11" ht="17.25" customHeight="1" x14ac:dyDescent="0.2">
      <c r="A25" s="284" t="s">
        <v>23</v>
      </c>
      <c r="B25" s="259">
        <f>B9+1434</f>
        <v>1525</v>
      </c>
      <c r="C25" s="262"/>
      <c r="D25" s="263">
        <f>D9+15380167</f>
        <v>17096571</v>
      </c>
      <c r="E25" s="285"/>
      <c r="F25" s="284" t="s">
        <v>23</v>
      </c>
      <c r="G25" s="259">
        <v>1044</v>
      </c>
      <c r="H25" s="262"/>
      <c r="I25" s="263">
        <v>10686732</v>
      </c>
    </row>
    <row r="26" spans="1:11" ht="16.5" customHeight="1" x14ac:dyDescent="0.2">
      <c r="A26" s="284" t="s">
        <v>14</v>
      </c>
      <c r="B26" s="259">
        <f>B10+25</f>
        <v>27</v>
      </c>
      <c r="C26" s="262"/>
      <c r="D26" s="263">
        <f>D10+1500724</f>
        <v>1667021</v>
      </c>
      <c r="E26" s="285"/>
      <c r="F26" s="284" t="s">
        <v>14</v>
      </c>
      <c r="G26" s="259">
        <v>43</v>
      </c>
      <c r="H26" s="262"/>
      <c r="I26" s="263">
        <v>2116715</v>
      </c>
    </row>
    <row r="27" spans="1:11" ht="15" customHeight="1" x14ac:dyDescent="0.2">
      <c r="A27" s="284" t="s">
        <v>10</v>
      </c>
      <c r="B27" s="264">
        <f>B11+86</f>
        <v>88</v>
      </c>
      <c r="C27" s="262"/>
      <c r="D27" s="263">
        <f>D11+0</f>
        <v>0</v>
      </c>
      <c r="E27" s="285"/>
      <c r="F27" s="284" t="s">
        <v>10</v>
      </c>
      <c r="G27" s="264">
        <v>57</v>
      </c>
      <c r="H27" s="262"/>
      <c r="I27" s="263">
        <v>0</v>
      </c>
      <c r="K27" s="15"/>
    </row>
    <row r="28" spans="1:11" ht="16.5" customHeight="1" x14ac:dyDescent="0.2">
      <c r="A28" s="284" t="s">
        <v>22</v>
      </c>
      <c r="B28" s="259">
        <f>B12+143</f>
        <v>180</v>
      </c>
      <c r="C28" s="262"/>
      <c r="D28" s="263">
        <f>D12+110826018</f>
        <v>151090786</v>
      </c>
      <c r="E28" s="285"/>
      <c r="F28" s="284" t="s">
        <v>22</v>
      </c>
      <c r="G28" s="259">
        <v>89</v>
      </c>
      <c r="H28" s="262"/>
      <c r="I28" s="263">
        <v>38550028</v>
      </c>
    </row>
    <row r="29" spans="1:11" ht="16.5" customHeight="1" x14ac:dyDescent="0.2">
      <c r="A29" s="284" t="s">
        <v>39</v>
      </c>
      <c r="B29" s="259">
        <f>B13+215</f>
        <v>248</v>
      </c>
      <c r="C29" s="262"/>
      <c r="D29" s="263">
        <f>D13+33230829</f>
        <v>41605473</v>
      </c>
      <c r="E29" s="285"/>
      <c r="F29" s="284" t="s">
        <v>39</v>
      </c>
      <c r="G29" s="259">
        <v>193</v>
      </c>
      <c r="H29" s="262"/>
      <c r="I29" s="263">
        <v>43777670</v>
      </c>
    </row>
    <row r="30" spans="1:11" ht="15.75" customHeight="1" x14ac:dyDescent="0.2">
      <c r="A30" s="283" t="s">
        <v>9</v>
      </c>
      <c r="B30" s="259">
        <f>B14+37</f>
        <v>44</v>
      </c>
      <c r="C30" s="262"/>
      <c r="D30" s="263">
        <f>D14+2205163</f>
        <v>2748516</v>
      </c>
      <c r="E30" s="256"/>
      <c r="F30" s="283" t="s">
        <v>9</v>
      </c>
      <c r="G30" s="259">
        <v>46</v>
      </c>
      <c r="H30" s="262"/>
      <c r="I30" s="263">
        <v>2640590</v>
      </c>
    </row>
    <row r="31" spans="1:11" ht="16.5" customHeight="1" x14ac:dyDescent="0.2">
      <c r="A31" s="283" t="s">
        <v>11</v>
      </c>
      <c r="B31" s="266">
        <f>B15+141</f>
        <v>156</v>
      </c>
      <c r="C31" s="267"/>
      <c r="D31" s="268">
        <f>D15+0</f>
        <v>0</v>
      </c>
      <c r="E31" s="256"/>
      <c r="F31" s="283" t="s">
        <v>11</v>
      </c>
      <c r="G31" s="266">
        <v>172</v>
      </c>
      <c r="H31" s="267"/>
      <c r="I31" s="268">
        <v>0</v>
      </c>
    </row>
    <row r="32" spans="1:11" ht="15.75" customHeight="1" x14ac:dyDescent="0.25">
      <c r="A32" s="269" t="s">
        <v>13</v>
      </c>
      <c r="B32" s="308">
        <f>SUM(B20:B31)</f>
        <v>3115</v>
      </c>
      <c r="C32" s="286">
        <f>SUM(C20:C31)</f>
        <v>199</v>
      </c>
      <c r="D32" s="309">
        <f>SUM(D20:D31)</f>
        <v>390607882</v>
      </c>
      <c r="E32" s="287"/>
      <c r="F32" s="269" t="s">
        <v>13</v>
      </c>
      <c r="G32" s="336">
        <f>SUM(G20:G31)</f>
        <v>2271</v>
      </c>
      <c r="H32" s="271">
        <f>SUM(H20:H31)</f>
        <v>26</v>
      </c>
      <c r="I32" s="288">
        <f>SUM(I20:I31)</f>
        <v>213147139</v>
      </c>
    </row>
    <row r="33" spans="2:4" ht="15.75" customHeight="1" x14ac:dyDescent="0.2">
      <c r="B33" s="24"/>
      <c r="C33" s="24"/>
      <c r="D33" s="24"/>
    </row>
    <row r="34" spans="2:4" ht="15.75" customHeight="1" x14ac:dyDescent="0.2">
      <c r="C34" s="296"/>
      <c r="D34" s="14"/>
    </row>
    <row r="35" spans="2:4" x14ac:dyDescent="0.2">
      <c r="C35" s="296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2"/>
  <sheetViews>
    <sheetView zoomScale="115" zoomScaleNormal="115" workbookViewId="0">
      <selection activeCell="I101" sqref="I101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37" t="s">
        <v>50</v>
      </c>
      <c r="B1" s="338"/>
      <c r="C1" s="338"/>
      <c r="D1" s="35"/>
      <c r="E1" s="36"/>
      <c r="F1" s="36"/>
      <c r="G1" s="36"/>
      <c r="H1" s="176"/>
      <c r="I1" s="222"/>
      <c r="J1" s="35"/>
      <c r="K1" s="36"/>
      <c r="L1" s="35"/>
      <c r="M1" s="239"/>
    </row>
    <row r="2" spans="1:21" ht="15" customHeight="1" x14ac:dyDescent="0.2">
      <c r="A2" s="223" t="s">
        <v>0</v>
      </c>
      <c r="B2" s="224" t="s">
        <v>17</v>
      </c>
      <c r="C2" s="225" t="s">
        <v>2</v>
      </c>
      <c r="D2" s="225" t="s">
        <v>3</v>
      </c>
      <c r="E2" s="226" t="s">
        <v>20</v>
      </c>
      <c r="F2" s="227" t="s">
        <v>18</v>
      </c>
      <c r="G2" s="227" t="s">
        <v>5</v>
      </c>
      <c r="H2" s="225" t="s">
        <v>19</v>
      </c>
      <c r="I2" s="236" t="s">
        <v>40</v>
      </c>
      <c r="J2" s="238" t="s">
        <v>29</v>
      </c>
      <c r="K2" s="228" t="s">
        <v>30</v>
      </c>
      <c r="L2" s="229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03">
        <v>44470</v>
      </c>
      <c r="B3" s="204" t="s">
        <v>81</v>
      </c>
      <c r="C3" s="205" t="s">
        <v>82</v>
      </c>
      <c r="D3" s="205" t="s">
        <v>83</v>
      </c>
      <c r="E3" s="196"/>
      <c r="F3" s="230">
        <v>8</v>
      </c>
      <c r="G3" s="230">
        <v>1</v>
      </c>
      <c r="H3" s="205" t="s">
        <v>84</v>
      </c>
      <c r="I3" s="79">
        <v>1</v>
      </c>
      <c r="J3" s="231">
        <v>1328</v>
      </c>
      <c r="K3" s="232">
        <v>496</v>
      </c>
      <c r="L3" s="160">
        <v>132000</v>
      </c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2">
      <c r="A4" s="203">
        <v>44470</v>
      </c>
      <c r="B4" s="71" t="s">
        <v>85</v>
      </c>
      <c r="C4" s="72" t="s">
        <v>86</v>
      </c>
      <c r="D4" s="72" t="s">
        <v>83</v>
      </c>
      <c r="E4" s="196"/>
      <c r="F4" s="201">
        <v>9</v>
      </c>
      <c r="G4" s="72">
        <v>1</v>
      </c>
      <c r="H4" s="72" t="s">
        <v>84</v>
      </c>
      <c r="I4" s="81">
        <v>1</v>
      </c>
      <c r="J4" s="202">
        <v>1329</v>
      </c>
      <c r="K4" s="97">
        <v>496</v>
      </c>
      <c r="L4" s="160">
        <v>132000</v>
      </c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203">
        <v>44470</v>
      </c>
      <c r="B5" s="71" t="s">
        <v>87</v>
      </c>
      <c r="C5" s="72" t="s">
        <v>88</v>
      </c>
      <c r="D5" s="241" t="s">
        <v>89</v>
      </c>
      <c r="E5" s="196"/>
      <c r="F5" s="197"/>
      <c r="G5" s="197"/>
      <c r="H5" s="205" t="s">
        <v>90</v>
      </c>
      <c r="I5" s="81">
        <v>1</v>
      </c>
      <c r="J5" s="75">
        <v>2206</v>
      </c>
      <c r="K5" s="97">
        <v>788</v>
      </c>
      <c r="L5" s="160">
        <v>230000</v>
      </c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161">
        <v>44473</v>
      </c>
      <c r="B6" s="71" t="s">
        <v>91</v>
      </c>
      <c r="C6" s="72" t="s">
        <v>92</v>
      </c>
      <c r="D6" s="72" t="s">
        <v>93</v>
      </c>
      <c r="E6" s="196">
        <v>14</v>
      </c>
      <c r="F6" s="197">
        <v>6</v>
      </c>
      <c r="G6" s="197">
        <v>1</v>
      </c>
      <c r="H6" s="205" t="s">
        <v>94</v>
      </c>
      <c r="I6" s="81">
        <v>1</v>
      </c>
      <c r="J6" s="202">
        <v>4615</v>
      </c>
      <c r="K6" s="97">
        <v>1508</v>
      </c>
      <c r="L6" s="160">
        <v>404118</v>
      </c>
      <c r="M6" s="2"/>
      <c r="N6" s="2"/>
      <c r="O6" s="2"/>
      <c r="P6" s="2"/>
      <c r="Q6" s="2"/>
      <c r="R6" s="2"/>
      <c r="S6" s="2"/>
      <c r="T6" s="2"/>
      <c r="U6" s="2"/>
    </row>
    <row r="7" spans="1:21" ht="15" customHeight="1" x14ac:dyDescent="0.2">
      <c r="A7" s="203">
        <v>44474</v>
      </c>
      <c r="B7" s="204" t="s">
        <v>205</v>
      </c>
      <c r="C7" s="205" t="s">
        <v>206</v>
      </c>
      <c r="D7" s="205" t="s">
        <v>89</v>
      </c>
      <c r="E7" s="196" t="s">
        <v>207</v>
      </c>
      <c r="F7" s="311">
        <v>8</v>
      </c>
      <c r="G7" s="205">
        <v>20</v>
      </c>
      <c r="H7" s="205" t="s">
        <v>208</v>
      </c>
      <c r="I7" s="79">
        <v>1</v>
      </c>
      <c r="J7" s="202">
        <v>2927</v>
      </c>
      <c r="K7" s="313">
        <v>624</v>
      </c>
      <c r="L7" s="198">
        <v>287631</v>
      </c>
    </row>
    <row r="8" spans="1:21" ht="15" customHeight="1" x14ac:dyDescent="0.2">
      <c r="A8" s="203">
        <v>44475</v>
      </c>
      <c r="B8" s="71" t="s">
        <v>232</v>
      </c>
      <c r="C8" s="72" t="s">
        <v>233</v>
      </c>
      <c r="D8" s="243" t="s">
        <v>234</v>
      </c>
      <c r="E8" s="196">
        <v>1</v>
      </c>
      <c r="F8" s="230">
        <v>4</v>
      </c>
      <c r="G8" s="230">
        <v>13</v>
      </c>
      <c r="H8" s="205" t="s">
        <v>235</v>
      </c>
      <c r="I8" s="81">
        <v>1</v>
      </c>
      <c r="J8" s="75">
        <v>1995</v>
      </c>
      <c r="K8" s="97">
        <v>416</v>
      </c>
      <c r="L8" s="160">
        <v>175230</v>
      </c>
      <c r="M8" s="2"/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03">
        <v>44475</v>
      </c>
      <c r="B9" s="204" t="s">
        <v>236</v>
      </c>
      <c r="C9" s="205" t="s">
        <v>237</v>
      </c>
      <c r="D9" s="205" t="s">
        <v>234</v>
      </c>
      <c r="E9" s="196">
        <v>1</v>
      </c>
      <c r="F9" s="230">
        <v>3</v>
      </c>
      <c r="G9" s="230">
        <v>13</v>
      </c>
      <c r="H9" s="205" t="s">
        <v>235</v>
      </c>
      <c r="I9" s="79">
        <v>1</v>
      </c>
      <c r="J9" s="231">
        <v>1789</v>
      </c>
      <c r="K9" s="232">
        <v>467</v>
      </c>
      <c r="L9" s="160">
        <v>171402</v>
      </c>
      <c r="M9" s="2"/>
      <c r="N9" s="2"/>
      <c r="O9" s="2"/>
      <c r="P9" s="2"/>
      <c r="Q9" s="2"/>
      <c r="R9" s="2"/>
      <c r="S9" s="2"/>
      <c r="T9" s="2"/>
      <c r="U9" s="2"/>
    </row>
    <row r="10" spans="1:21" ht="15" customHeight="1" x14ac:dyDescent="0.2">
      <c r="A10" s="203">
        <v>44475</v>
      </c>
      <c r="B10" s="204" t="s">
        <v>225</v>
      </c>
      <c r="C10" s="205" t="s">
        <v>226</v>
      </c>
      <c r="D10" s="205" t="s">
        <v>89</v>
      </c>
      <c r="E10" s="196" t="s">
        <v>207</v>
      </c>
      <c r="F10" s="230">
        <v>2</v>
      </c>
      <c r="G10" s="230">
        <v>23</v>
      </c>
      <c r="H10" s="205" t="s">
        <v>238</v>
      </c>
      <c r="I10" s="79">
        <v>1</v>
      </c>
      <c r="J10" s="231">
        <v>2233</v>
      </c>
      <c r="K10" s="232">
        <v>824</v>
      </c>
      <c r="L10" s="160">
        <v>201762</v>
      </c>
      <c r="M10" s="2"/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203">
        <v>44475</v>
      </c>
      <c r="B11" s="204" t="s">
        <v>267</v>
      </c>
      <c r="C11" s="205" t="s">
        <v>268</v>
      </c>
      <c r="D11" s="205" t="s">
        <v>269</v>
      </c>
      <c r="E11" s="196">
        <v>3</v>
      </c>
      <c r="F11" s="230">
        <v>1</v>
      </c>
      <c r="G11" s="230">
        <v>7</v>
      </c>
      <c r="H11" s="205" t="s">
        <v>270</v>
      </c>
      <c r="I11" s="79">
        <v>1</v>
      </c>
      <c r="J11" s="231">
        <v>1918</v>
      </c>
      <c r="K11" s="232">
        <v>589</v>
      </c>
      <c r="L11" s="160">
        <v>165462</v>
      </c>
      <c r="O11" s="2"/>
      <c r="P11" s="2"/>
      <c r="Q11" s="2"/>
      <c r="R11" s="2"/>
      <c r="S11" s="2"/>
      <c r="T11" s="2"/>
      <c r="U11" s="2"/>
    </row>
    <row r="12" spans="1:21" ht="15" customHeight="1" x14ac:dyDescent="0.2">
      <c r="A12" s="203">
        <v>44476</v>
      </c>
      <c r="B12" s="204" t="s">
        <v>277</v>
      </c>
      <c r="C12" s="205" t="s">
        <v>278</v>
      </c>
      <c r="D12" s="205" t="s">
        <v>89</v>
      </c>
      <c r="E12" s="196" t="s">
        <v>207</v>
      </c>
      <c r="F12" s="230">
        <v>4</v>
      </c>
      <c r="G12" s="230">
        <v>19</v>
      </c>
      <c r="H12" s="205" t="s">
        <v>279</v>
      </c>
      <c r="I12" s="81">
        <v>1</v>
      </c>
      <c r="J12" s="202">
        <v>2121</v>
      </c>
      <c r="K12" s="313">
        <v>815</v>
      </c>
      <c r="L12" s="198">
        <v>198000</v>
      </c>
      <c r="M12" s="2"/>
      <c r="N12" s="2"/>
    </row>
    <row r="13" spans="1:21" ht="15" customHeight="1" x14ac:dyDescent="0.2">
      <c r="A13" s="203">
        <v>44477</v>
      </c>
      <c r="B13" s="71" t="s">
        <v>271</v>
      </c>
      <c r="C13" s="72" t="s">
        <v>272</v>
      </c>
      <c r="D13" s="241" t="s">
        <v>273</v>
      </c>
      <c r="E13" s="196">
        <v>1</v>
      </c>
      <c r="F13" s="197">
        <v>1</v>
      </c>
      <c r="G13" s="197">
        <v>3</v>
      </c>
      <c r="H13" s="205" t="s">
        <v>274</v>
      </c>
      <c r="I13" s="81">
        <v>1</v>
      </c>
      <c r="J13" s="75">
        <v>1443</v>
      </c>
      <c r="K13" s="97">
        <v>405</v>
      </c>
      <c r="L13" s="160">
        <v>155000</v>
      </c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203">
        <v>44477</v>
      </c>
      <c r="B14" s="204" t="s">
        <v>275</v>
      </c>
      <c r="C14" s="205" t="s">
        <v>276</v>
      </c>
      <c r="D14" s="205" t="s">
        <v>273</v>
      </c>
      <c r="E14" s="196">
        <v>1</v>
      </c>
      <c r="F14" s="230">
        <v>2</v>
      </c>
      <c r="G14" s="230">
        <v>3</v>
      </c>
      <c r="H14" s="205" t="s">
        <v>274</v>
      </c>
      <c r="I14" s="79">
        <v>1</v>
      </c>
      <c r="J14" s="231">
        <v>1509</v>
      </c>
      <c r="K14" s="232">
        <v>401</v>
      </c>
      <c r="L14" s="160">
        <v>140000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ht="15" customHeight="1" x14ac:dyDescent="0.2">
      <c r="A15" s="203">
        <v>44480</v>
      </c>
      <c r="B15" s="204" t="s">
        <v>284</v>
      </c>
      <c r="C15" s="205" t="s">
        <v>285</v>
      </c>
      <c r="D15" s="205" t="s">
        <v>286</v>
      </c>
      <c r="E15" s="196">
        <v>20</v>
      </c>
      <c r="F15" s="230">
        <v>33</v>
      </c>
      <c r="G15" s="230">
        <v>1</v>
      </c>
      <c r="H15" s="205" t="s">
        <v>287</v>
      </c>
      <c r="I15" s="79">
        <v>1</v>
      </c>
      <c r="J15" s="231">
        <v>1872</v>
      </c>
      <c r="K15" s="232">
        <v>950</v>
      </c>
      <c r="L15" s="160">
        <v>235000</v>
      </c>
    </row>
    <row r="16" spans="1:21" ht="15" customHeight="1" x14ac:dyDescent="0.2">
      <c r="A16" s="203">
        <v>44480</v>
      </c>
      <c r="B16" s="204" t="s">
        <v>288</v>
      </c>
      <c r="C16" s="205" t="s">
        <v>289</v>
      </c>
      <c r="D16" s="205" t="s">
        <v>89</v>
      </c>
      <c r="E16" s="196" t="s">
        <v>207</v>
      </c>
      <c r="F16" s="230">
        <v>4</v>
      </c>
      <c r="G16" s="230">
        <v>26</v>
      </c>
      <c r="H16" s="205" t="s">
        <v>238</v>
      </c>
      <c r="I16" s="79">
        <v>1</v>
      </c>
      <c r="J16" s="231">
        <v>2233</v>
      </c>
      <c r="K16" s="312">
        <v>672</v>
      </c>
      <c r="L16" s="198">
        <v>191730</v>
      </c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3">
        <v>44480</v>
      </c>
      <c r="B17" s="204" t="s">
        <v>290</v>
      </c>
      <c r="C17" s="205" t="s">
        <v>291</v>
      </c>
      <c r="D17" s="205" t="s">
        <v>292</v>
      </c>
      <c r="E17" s="196" t="s">
        <v>207</v>
      </c>
      <c r="F17" s="230">
        <v>22</v>
      </c>
      <c r="G17" s="230">
        <v>27</v>
      </c>
      <c r="H17" s="205" t="s">
        <v>208</v>
      </c>
      <c r="I17" s="79">
        <v>1</v>
      </c>
      <c r="J17" s="231">
        <v>2350</v>
      </c>
      <c r="K17" s="232">
        <v>784</v>
      </c>
      <c r="L17" s="160">
        <v>253854</v>
      </c>
      <c r="M17" s="2"/>
    </row>
    <row r="18" spans="1:21" ht="15" customHeight="1" x14ac:dyDescent="0.2">
      <c r="A18" s="203">
        <v>44480</v>
      </c>
      <c r="B18" s="204" t="s">
        <v>298</v>
      </c>
      <c r="C18" s="205" t="s">
        <v>299</v>
      </c>
      <c r="D18" s="205" t="s">
        <v>300</v>
      </c>
      <c r="E18" s="196"/>
      <c r="F18" s="230">
        <v>9</v>
      </c>
      <c r="G18" s="230">
        <v>3</v>
      </c>
      <c r="H18" s="205" t="s">
        <v>301</v>
      </c>
      <c r="I18" s="79">
        <v>1</v>
      </c>
      <c r="J18" s="231">
        <v>1353</v>
      </c>
      <c r="K18" s="232">
        <v>394</v>
      </c>
      <c r="L18" s="160">
        <v>115302</v>
      </c>
      <c r="M18" s="2"/>
      <c r="N18" s="2"/>
      <c r="O18" s="2"/>
      <c r="P18" s="2"/>
      <c r="Q18" s="2"/>
      <c r="R18" s="2"/>
      <c r="S18" s="2"/>
      <c r="T18" s="2"/>
      <c r="U18" s="2"/>
    </row>
    <row r="19" spans="1:21" ht="15" customHeight="1" x14ac:dyDescent="0.2">
      <c r="A19" s="203">
        <v>44480</v>
      </c>
      <c r="B19" s="204" t="s">
        <v>302</v>
      </c>
      <c r="C19" s="205" t="s">
        <v>303</v>
      </c>
      <c r="D19" s="205" t="s">
        <v>300</v>
      </c>
      <c r="E19" s="196"/>
      <c r="F19" s="230">
        <v>8</v>
      </c>
      <c r="G19" s="230">
        <v>3</v>
      </c>
      <c r="H19" s="205" t="s">
        <v>301</v>
      </c>
      <c r="I19" s="79">
        <v>1</v>
      </c>
      <c r="J19" s="231">
        <v>1353</v>
      </c>
      <c r="K19" s="232">
        <v>394</v>
      </c>
      <c r="L19" s="160">
        <v>115302</v>
      </c>
      <c r="M19" s="2"/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203">
        <v>44480</v>
      </c>
      <c r="B20" s="204" t="s">
        <v>304</v>
      </c>
      <c r="C20" s="205" t="s">
        <v>305</v>
      </c>
      <c r="D20" s="205" t="s">
        <v>300</v>
      </c>
      <c r="E20" s="196"/>
      <c r="F20" s="230">
        <v>7</v>
      </c>
      <c r="G20" s="230">
        <v>3</v>
      </c>
      <c r="H20" s="205" t="s">
        <v>301</v>
      </c>
      <c r="I20" s="79">
        <v>1</v>
      </c>
      <c r="J20" s="231">
        <v>1449</v>
      </c>
      <c r="K20" s="232">
        <v>394</v>
      </c>
      <c r="L20" s="160">
        <v>121638</v>
      </c>
      <c r="N20" s="2"/>
      <c r="T20" s="2"/>
      <c r="U20" s="2"/>
    </row>
    <row r="21" spans="1:21" s="2" customFormat="1" ht="15" customHeight="1" x14ac:dyDescent="0.2">
      <c r="A21" s="203">
        <v>44480</v>
      </c>
      <c r="B21" s="204" t="s">
        <v>306</v>
      </c>
      <c r="C21" s="205" t="s">
        <v>307</v>
      </c>
      <c r="D21" s="205" t="s">
        <v>300</v>
      </c>
      <c r="E21" s="196"/>
      <c r="F21" s="230">
        <v>6</v>
      </c>
      <c r="G21" s="230">
        <v>3</v>
      </c>
      <c r="H21" s="205" t="s">
        <v>301</v>
      </c>
      <c r="I21" s="79">
        <v>1</v>
      </c>
      <c r="J21" s="231">
        <v>2354</v>
      </c>
      <c r="K21" s="232">
        <v>408</v>
      </c>
      <c r="L21" s="160">
        <v>182292</v>
      </c>
    </row>
    <row r="22" spans="1:21" s="2" customFormat="1" ht="15" customHeight="1" x14ac:dyDescent="0.2">
      <c r="A22" s="203">
        <v>44480</v>
      </c>
      <c r="B22" s="204" t="s">
        <v>308</v>
      </c>
      <c r="C22" s="205" t="s">
        <v>309</v>
      </c>
      <c r="D22" s="243" t="s">
        <v>300</v>
      </c>
      <c r="E22" s="196"/>
      <c r="F22" s="230">
        <v>5</v>
      </c>
      <c r="G22" s="230">
        <v>3</v>
      </c>
      <c r="H22" s="205" t="s">
        <v>301</v>
      </c>
      <c r="I22" s="79">
        <v>1</v>
      </c>
      <c r="J22" s="231">
        <v>2235</v>
      </c>
      <c r="K22" s="232">
        <v>411</v>
      </c>
      <c r="L22" s="160">
        <v>174636</v>
      </c>
    </row>
    <row r="23" spans="1:21" s="2" customFormat="1" ht="15" customHeight="1" x14ac:dyDescent="0.2">
      <c r="A23" s="161">
        <v>44480</v>
      </c>
      <c r="B23" s="71" t="s">
        <v>310</v>
      </c>
      <c r="C23" s="72" t="s">
        <v>311</v>
      </c>
      <c r="D23" s="72" t="s">
        <v>300</v>
      </c>
      <c r="E23" s="196"/>
      <c r="F23" s="201">
        <v>4</v>
      </c>
      <c r="G23" s="72">
        <v>3</v>
      </c>
      <c r="H23" s="72" t="s">
        <v>301</v>
      </c>
      <c r="I23" s="81">
        <v>1</v>
      </c>
      <c r="J23" s="75">
        <v>1092</v>
      </c>
      <c r="K23" s="97">
        <v>423</v>
      </c>
      <c r="L23" s="160">
        <v>99990</v>
      </c>
    </row>
    <row r="24" spans="1:21" s="2" customFormat="1" ht="15" customHeight="1" x14ac:dyDescent="0.2">
      <c r="A24" s="203">
        <v>44480</v>
      </c>
      <c r="B24" s="204" t="s">
        <v>312</v>
      </c>
      <c r="C24" s="205" t="s">
        <v>313</v>
      </c>
      <c r="D24" s="243" t="s">
        <v>300</v>
      </c>
      <c r="E24" s="196"/>
      <c r="F24" s="230">
        <v>3</v>
      </c>
      <c r="G24" s="230">
        <v>3</v>
      </c>
      <c r="H24" s="205" t="s">
        <v>301</v>
      </c>
      <c r="I24" s="79">
        <v>1</v>
      </c>
      <c r="J24" s="231">
        <v>2354</v>
      </c>
      <c r="K24" s="232">
        <v>408</v>
      </c>
      <c r="L24" s="198">
        <v>182292</v>
      </c>
    </row>
    <row r="25" spans="1:21" s="2" customFormat="1" ht="15" customHeight="1" x14ac:dyDescent="0.2">
      <c r="A25" s="203">
        <v>44480</v>
      </c>
      <c r="B25" s="204" t="s">
        <v>314</v>
      </c>
      <c r="C25" s="205" t="s">
        <v>315</v>
      </c>
      <c r="D25" s="205" t="s">
        <v>300</v>
      </c>
      <c r="E25" s="196"/>
      <c r="F25" s="230">
        <v>2</v>
      </c>
      <c r="G25" s="230">
        <v>3</v>
      </c>
      <c r="H25" s="205" t="s">
        <v>301</v>
      </c>
      <c r="I25" s="79">
        <v>1</v>
      </c>
      <c r="J25" s="231">
        <v>1092</v>
      </c>
      <c r="K25" s="232">
        <v>423</v>
      </c>
      <c r="L25" s="160">
        <v>99990</v>
      </c>
    </row>
    <row r="26" spans="1:21" s="2" customFormat="1" ht="15" customHeight="1" x14ac:dyDescent="0.2">
      <c r="A26" s="203">
        <v>44480</v>
      </c>
      <c r="B26" s="204" t="s">
        <v>316</v>
      </c>
      <c r="C26" s="205" t="s">
        <v>317</v>
      </c>
      <c r="D26" s="205" t="s">
        <v>300</v>
      </c>
      <c r="E26" s="196"/>
      <c r="F26" s="230">
        <v>1</v>
      </c>
      <c r="G26" s="230">
        <v>3</v>
      </c>
      <c r="H26" s="205" t="s">
        <v>301</v>
      </c>
      <c r="I26" s="79">
        <v>1</v>
      </c>
      <c r="J26" s="231">
        <v>2235</v>
      </c>
      <c r="K26" s="232">
        <v>411</v>
      </c>
      <c r="L26" s="160">
        <v>174636</v>
      </c>
    </row>
    <row r="27" spans="1:21" s="2" customFormat="1" ht="15" customHeight="1" x14ac:dyDescent="0.2">
      <c r="A27" s="203">
        <v>44480</v>
      </c>
      <c r="B27" s="204" t="s">
        <v>320</v>
      </c>
      <c r="C27" s="205" t="s">
        <v>321</v>
      </c>
      <c r="D27" s="205" t="s">
        <v>300</v>
      </c>
      <c r="E27" s="196"/>
      <c r="F27" s="230">
        <v>10</v>
      </c>
      <c r="G27" s="230">
        <v>3</v>
      </c>
      <c r="H27" s="205" t="s">
        <v>301</v>
      </c>
      <c r="I27" s="79">
        <v>1</v>
      </c>
      <c r="J27" s="231">
        <v>1353</v>
      </c>
      <c r="K27" s="232">
        <v>394</v>
      </c>
      <c r="L27" s="160">
        <v>115302</v>
      </c>
    </row>
    <row r="28" spans="1:21" s="2" customFormat="1" ht="15" customHeight="1" x14ac:dyDescent="0.2">
      <c r="A28" s="161">
        <v>44481</v>
      </c>
      <c r="B28" s="71" t="s">
        <v>293</v>
      </c>
      <c r="C28" s="72" t="s">
        <v>294</v>
      </c>
      <c r="D28" s="72" t="s">
        <v>89</v>
      </c>
      <c r="E28" s="196" t="s">
        <v>207</v>
      </c>
      <c r="F28" s="197">
        <v>8</v>
      </c>
      <c r="G28" s="197">
        <v>27</v>
      </c>
      <c r="H28" s="205" t="s">
        <v>238</v>
      </c>
      <c r="I28" s="81">
        <v>1</v>
      </c>
      <c r="J28" s="75">
        <v>2233</v>
      </c>
      <c r="K28" s="97">
        <v>672</v>
      </c>
      <c r="L28" s="160">
        <v>191730</v>
      </c>
      <c r="M28" s="1"/>
    </row>
    <row r="29" spans="1:21" s="2" customFormat="1" ht="15" customHeight="1" x14ac:dyDescent="0.2">
      <c r="A29" s="203">
        <v>44481</v>
      </c>
      <c r="B29" s="204" t="s">
        <v>295</v>
      </c>
      <c r="C29" s="205" t="s">
        <v>296</v>
      </c>
      <c r="D29" s="205" t="s">
        <v>234</v>
      </c>
      <c r="E29" s="196">
        <v>1</v>
      </c>
      <c r="F29" s="230">
        <v>33</v>
      </c>
      <c r="G29" s="230">
        <v>5</v>
      </c>
      <c r="H29" s="205" t="s">
        <v>297</v>
      </c>
      <c r="I29" s="79">
        <v>1</v>
      </c>
      <c r="J29" s="231">
        <v>1562</v>
      </c>
      <c r="K29" s="232">
        <v>452</v>
      </c>
      <c r="L29" s="160">
        <v>248025</v>
      </c>
      <c r="M29" s="1"/>
    </row>
    <row r="30" spans="1:21" s="2" customFormat="1" ht="15" customHeight="1" x14ac:dyDescent="0.2">
      <c r="A30" s="203">
        <v>44482</v>
      </c>
      <c r="B30" s="204" t="s">
        <v>318</v>
      </c>
      <c r="C30" s="243" t="s">
        <v>319</v>
      </c>
      <c r="D30" s="205" t="s">
        <v>83</v>
      </c>
      <c r="E30" s="196"/>
      <c r="F30" s="230">
        <v>6</v>
      </c>
      <c r="G30" s="230">
        <v>1</v>
      </c>
      <c r="H30" s="205" t="s">
        <v>84</v>
      </c>
      <c r="I30" s="79">
        <v>1</v>
      </c>
      <c r="J30" s="231">
        <v>1115</v>
      </c>
      <c r="K30" s="232">
        <v>529</v>
      </c>
      <c r="L30" s="160">
        <v>115500</v>
      </c>
    </row>
    <row r="31" spans="1:21" s="2" customFormat="1" ht="15" customHeight="1" x14ac:dyDescent="0.2">
      <c r="A31" s="203">
        <v>44482</v>
      </c>
      <c r="B31" s="204" t="s">
        <v>322</v>
      </c>
      <c r="C31" s="205" t="s">
        <v>323</v>
      </c>
      <c r="D31" s="205" t="s">
        <v>324</v>
      </c>
      <c r="E31" s="196">
        <v>1</v>
      </c>
      <c r="F31" s="230">
        <v>19</v>
      </c>
      <c r="G31" s="230">
        <v>2</v>
      </c>
      <c r="H31" s="205" t="s">
        <v>325</v>
      </c>
      <c r="I31" s="79">
        <v>1</v>
      </c>
      <c r="J31" s="231">
        <v>1607</v>
      </c>
      <c r="K31" s="232">
        <v>494</v>
      </c>
      <c r="L31" s="160">
        <v>138666</v>
      </c>
    </row>
    <row r="32" spans="1:21" s="2" customFormat="1" ht="15" customHeight="1" x14ac:dyDescent="0.2">
      <c r="A32" s="203">
        <v>44482</v>
      </c>
      <c r="B32" s="204" t="s">
        <v>329</v>
      </c>
      <c r="C32" s="205" t="s">
        <v>330</v>
      </c>
      <c r="D32" s="205" t="s">
        <v>324</v>
      </c>
      <c r="E32" s="196">
        <v>1</v>
      </c>
      <c r="F32" s="230">
        <v>14</v>
      </c>
      <c r="G32" s="230">
        <v>2</v>
      </c>
      <c r="H32" s="205" t="s">
        <v>325</v>
      </c>
      <c r="I32" s="79">
        <v>1</v>
      </c>
      <c r="J32" s="231">
        <v>1607</v>
      </c>
      <c r="K32" s="232">
        <v>581</v>
      </c>
      <c r="L32" s="160">
        <v>144408</v>
      </c>
      <c r="M32" s="1"/>
    </row>
    <row r="33" spans="1:21" s="2" customFormat="1" ht="15" customHeight="1" x14ac:dyDescent="0.2">
      <c r="A33" s="203">
        <v>44482</v>
      </c>
      <c r="B33" s="204" t="s">
        <v>331</v>
      </c>
      <c r="C33" s="205" t="s">
        <v>332</v>
      </c>
      <c r="D33" s="205" t="s">
        <v>324</v>
      </c>
      <c r="E33" s="196">
        <v>1</v>
      </c>
      <c r="F33" s="230">
        <v>13</v>
      </c>
      <c r="G33" s="230">
        <v>2</v>
      </c>
      <c r="H33" s="205" t="s">
        <v>325</v>
      </c>
      <c r="I33" s="79">
        <v>1</v>
      </c>
      <c r="J33" s="231">
        <v>2014</v>
      </c>
      <c r="K33" s="232">
        <v>459</v>
      </c>
      <c r="L33" s="160">
        <v>163218</v>
      </c>
      <c r="O33" s="1"/>
      <c r="P33" s="1"/>
      <c r="Q33" s="1"/>
      <c r="R33" s="1"/>
      <c r="S33" s="1"/>
      <c r="T33" s="1"/>
      <c r="U33" s="1"/>
    </row>
    <row r="34" spans="1:21" s="2" customFormat="1" ht="15" customHeight="1" x14ac:dyDescent="0.2">
      <c r="A34" s="161">
        <v>44482</v>
      </c>
      <c r="B34" s="71" t="s">
        <v>333</v>
      </c>
      <c r="C34" s="72" t="s">
        <v>334</v>
      </c>
      <c r="D34" s="72" t="s">
        <v>324</v>
      </c>
      <c r="E34" s="196">
        <v>1</v>
      </c>
      <c r="F34" s="197">
        <v>11</v>
      </c>
      <c r="G34" s="197">
        <v>2</v>
      </c>
      <c r="H34" s="205" t="s">
        <v>325</v>
      </c>
      <c r="I34" s="81">
        <v>1</v>
      </c>
      <c r="J34" s="202">
        <v>1776</v>
      </c>
      <c r="K34" s="97">
        <v>545</v>
      </c>
      <c r="L34" s="160">
        <v>153186</v>
      </c>
      <c r="O34" s="1"/>
      <c r="P34" s="1"/>
      <c r="Q34" s="1"/>
      <c r="R34" s="1"/>
      <c r="S34" s="1"/>
      <c r="T34" s="1"/>
      <c r="U34" s="1"/>
    </row>
    <row r="35" spans="1:21" s="2" customFormat="1" ht="14.25" customHeight="1" x14ac:dyDescent="0.2">
      <c r="A35" s="203">
        <v>44482</v>
      </c>
      <c r="B35" s="204" t="s">
        <v>335</v>
      </c>
      <c r="C35" s="205" t="s">
        <v>336</v>
      </c>
      <c r="D35" s="205" t="s">
        <v>324</v>
      </c>
      <c r="E35" s="196">
        <v>1</v>
      </c>
      <c r="F35" s="230">
        <v>10</v>
      </c>
      <c r="G35" s="230">
        <v>2</v>
      </c>
      <c r="H35" s="205" t="s">
        <v>325</v>
      </c>
      <c r="I35" s="81">
        <v>1</v>
      </c>
      <c r="J35" s="202">
        <v>1774</v>
      </c>
      <c r="K35" s="313">
        <v>512</v>
      </c>
      <c r="L35" s="198">
        <v>150876</v>
      </c>
      <c r="M35" s="1"/>
      <c r="N35" s="1"/>
    </row>
    <row r="36" spans="1:21" s="2" customFormat="1" ht="14.25" customHeight="1" x14ac:dyDescent="0.2">
      <c r="A36" s="203">
        <v>44482</v>
      </c>
      <c r="B36" s="204" t="s">
        <v>337</v>
      </c>
      <c r="C36" s="205" t="s">
        <v>338</v>
      </c>
      <c r="D36" s="205" t="s">
        <v>324</v>
      </c>
      <c r="E36" s="196">
        <v>1</v>
      </c>
      <c r="F36" s="230">
        <v>8</v>
      </c>
      <c r="G36" s="230">
        <v>2</v>
      </c>
      <c r="H36" s="205" t="s">
        <v>325</v>
      </c>
      <c r="I36" s="79">
        <v>1</v>
      </c>
      <c r="J36" s="231">
        <v>1607</v>
      </c>
      <c r="K36" s="232">
        <v>494</v>
      </c>
      <c r="L36" s="160">
        <v>138666</v>
      </c>
    </row>
    <row r="37" spans="1:21" s="2" customFormat="1" ht="14.25" customHeight="1" x14ac:dyDescent="0.2">
      <c r="A37" s="203">
        <v>44482</v>
      </c>
      <c r="B37" s="204" t="s">
        <v>339</v>
      </c>
      <c r="C37" s="205" t="s">
        <v>340</v>
      </c>
      <c r="D37" s="205" t="s">
        <v>324</v>
      </c>
      <c r="E37" s="196">
        <v>1</v>
      </c>
      <c r="F37" s="230">
        <v>7</v>
      </c>
      <c r="G37" s="230">
        <v>2</v>
      </c>
      <c r="H37" s="205" t="s">
        <v>325</v>
      </c>
      <c r="I37" s="79">
        <v>1</v>
      </c>
      <c r="J37" s="231">
        <v>1774</v>
      </c>
      <c r="K37" s="232">
        <v>512</v>
      </c>
      <c r="L37" s="160">
        <v>150876</v>
      </c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4.25" customHeight="1" x14ac:dyDescent="0.2">
      <c r="A38" s="203">
        <v>44482</v>
      </c>
      <c r="B38" s="204" t="s">
        <v>341</v>
      </c>
      <c r="C38" s="205" t="s">
        <v>342</v>
      </c>
      <c r="D38" s="205" t="s">
        <v>324</v>
      </c>
      <c r="E38" s="196">
        <v>1</v>
      </c>
      <c r="F38" s="230">
        <v>15</v>
      </c>
      <c r="G38" s="230">
        <v>2</v>
      </c>
      <c r="H38" s="205" t="s">
        <v>325</v>
      </c>
      <c r="I38" s="79">
        <v>1</v>
      </c>
      <c r="J38" s="231">
        <v>1774</v>
      </c>
      <c r="K38" s="312">
        <v>463</v>
      </c>
      <c r="L38" s="198">
        <v>147642</v>
      </c>
    </row>
    <row r="39" spans="1:21" s="2" customFormat="1" ht="14.25" customHeight="1" x14ac:dyDescent="0.2">
      <c r="A39" s="161">
        <v>44482</v>
      </c>
      <c r="B39" s="71" t="s">
        <v>343</v>
      </c>
      <c r="C39" s="72" t="s">
        <v>344</v>
      </c>
      <c r="D39" s="72" t="s">
        <v>324</v>
      </c>
      <c r="E39" s="196">
        <v>1</v>
      </c>
      <c r="F39" s="197">
        <v>16</v>
      </c>
      <c r="G39" s="197">
        <v>2</v>
      </c>
      <c r="H39" s="205" t="s">
        <v>325</v>
      </c>
      <c r="I39" s="81">
        <v>1</v>
      </c>
      <c r="J39" s="202">
        <v>1776</v>
      </c>
      <c r="K39" s="97">
        <v>624</v>
      </c>
      <c r="L39" s="198">
        <v>158400</v>
      </c>
    </row>
    <row r="40" spans="1:21" s="2" customFormat="1" ht="14.25" customHeight="1" x14ac:dyDescent="0.2">
      <c r="A40" s="203">
        <v>44482</v>
      </c>
      <c r="B40" s="204" t="s">
        <v>345</v>
      </c>
      <c r="C40" s="205" t="s">
        <v>346</v>
      </c>
      <c r="D40" s="205" t="s">
        <v>324</v>
      </c>
      <c r="E40" s="196">
        <v>1</v>
      </c>
      <c r="F40" s="230">
        <v>18</v>
      </c>
      <c r="G40" s="230">
        <v>2</v>
      </c>
      <c r="H40" s="205" t="s">
        <v>325</v>
      </c>
      <c r="I40" s="79">
        <v>1</v>
      </c>
      <c r="J40" s="231">
        <v>2014</v>
      </c>
      <c r="K40" s="232">
        <v>517</v>
      </c>
      <c r="L40" s="160">
        <v>167046</v>
      </c>
      <c r="N40" s="1"/>
    </row>
    <row r="41" spans="1:21" s="2" customFormat="1" ht="14.25" customHeight="1" x14ac:dyDescent="0.2">
      <c r="A41" s="203">
        <v>44483</v>
      </c>
      <c r="B41" s="204" t="s">
        <v>347</v>
      </c>
      <c r="C41" s="205" t="s">
        <v>348</v>
      </c>
      <c r="D41" s="205" t="s">
        <v>349</v>
      </c>
      <c r="E41" s="196"/>
      <c r="F41" s="230"/>
      <c r="G41" s="230"/>
      <c r="H41" s="205" t="s">
        <v>350</v>
      </c>
      <c r="I41" s="79">
        <v>1</v>
      </c>
      <c r="J41" s="231">
        <v>1615</v>
      </c>
      <c r="K41" s="232">
        <v>0</v>
      </c>
      <c r="L41" s="198">
        <v>120000</v>
      </c>
      <c r="M41" s="1"/>
      <c r="O41" s="1"/>
      <c r="P41" s="1"/>
      <c r="Q41" s="1"/>
      <c r="R41" s="1"/>
      <c r="S41" s="1"/>
      <c r="T41" s="1"/>
      <c r="U41" s="1"/>
    </row>
    <row r="42" spans="1:21" s="2" customFormat="1" ht="14.25" customHeight="1" x14ac:dyDescent="0.2">
      <c r="A42" s="203">
        <v>44483</v>
      </c>
      <c r="B42" s="204" t="s">
        <v>351</v>
      </c>
      <c r="C42" s="205" t="s">
        <v>352</v>
      </c>
      <c r="D42" s="205" t="s">
        <v>349</v>
      </c>
      <c r="E42" s="196"/>
      <c r="F42" s="230">
        <v>13</v>
      </c>
      <c r="G42" s="230">
        <v>1</v>
      </c>
      <c r="H42" s="205" t="s">
        <v>353</v>
      </c>
      <c r="I42" s="79">
        <v>1</v>
      </c>
      <c r="J42" s="231">
        <v>1468</v>
      </c>
      <c r="K42" s="232">
        <v>147</v>
      </c>
      <c r="L42" s="160">
        <v>109820</v>
      </c>
      <c r="N42" s="1"/>
      <c r="O42" s="1"/>
      <c r="P42" s="1"/>
      <c r="Q42" s="1"/>
      <c r="R42" s="1"/>
      <c r="S42" s="1"/>
      <c r="T42" s="1"/>
      <c r="U42" s="1"/>
    </row>
    <row r="43" spans="1:21" s="2" customFormat="1" ht="14.25" customHeight="1" x14ac:dyDescent="0.2">
      <c r="A43" s="203">
        <v>44483</v>
      </c>
      <c r="B43" s="204" t="s">
        <v>354</v>
      </c>
      <c r="C43" s="205" t="s">
        <v>355</v>
      </c>
      <c r="D43" s="205" t="s">
        <v>356</v>
      </c>
      <c r="E43" s="196">
        <v>1</v>
      </c>
      <c r="F43" s="230">
        <v>14</v>
      </c>
      <c r="G43" s="230">
        <v>6</v>
      </c>
      <c r="H43" s="205" t="s">
        <v>274</v>
      </c>
      <c r="I43" s="79">
        <v>1</v>
      </c>
      <c r="J43" s="231">
        <v>1673</v>
      </c>
      <c r="K43" s="232">
        <v>560</v>
      </c>
      <c r="L43" s="160">
        <v>147378</v>
      </c>
      <c r="N43" s="1"/>
      <c r="T43" s="1"/>
      <c r="U43" s="1"/>
    </row>
    <row r="44" spans="1:21" s="2" customFormat="1" ht="14.25" customHeight="1" x14ac:dyDescent="0.2">
      <c r="A44" s="203">
        <v>44483</v>
      </c>
      <c r="B44" s="204" t="s">
        <v>357</v>
      </c>
      <c r="C44" s="205" t="s">
        <v>358</v>
      </c>
      <c r="D44" s="205" t="s">
        <v>292</v>
      </c>
      <c r="E44" s="196"/>
      <c r="F44" s="230">
        <v>21</v>
      </c>
      <c r="G44" s="230">
        <v>27</v>
      </c>
      <c r="H44" s="205" t="s">
        <v>208</v>
      </c>
      <c r="I44" s="81">
        <v>1</v>
      </c>
      <c r="J44" s="231">
        <v>2500</v>
      </c>
      <c r="K44" s="312">
        <v>845</v>
      </c>
      <c r="L44" s="198">
        <v>270945</v>
      </c>
      <c r="M44" s="1"/>
      <c r="N44" s="1"/>
    </row>
    <row r="45" spans="1:21" s="2" customFormat="1" ht="14.25" customHeight="1" x14ac:dyDescent="0.2">
      <c r="A45" s="203">
        <v>44484</v>
      </c>
      <c r="B45" s="204" t="s">
        <v>359</v>
      </c>
      <c r="C45" s="205" t="s">
        <v>360</v>
      </c>
      <c r="D45" s="205" t="s">
        <v>89</v>
      </c>
      <c r="E45" s="196" t="s">
        <v>361</v>
      </c>
      <c r="F45" s="230">
        <v>4</v>
      </c>
      <c r="G45" s="230">
        <v>16</v>
      </c>
      <c r="H45" s="205" t="s">
        <v>90</v>
      </c>
      <c r="I45" s="79">
        <v>1</v>
      </c>
      <c r="J45" s="231">
        <v>2121</v>
      </c>
      <c r="K45" s="232">
        <v>431</v>
      </c>
      <c r="L45" s="160">
        <v>230000</v>
      </c>
      <c r="T45" s="1"/>
      <c r="U45" s="1"/>
    </row>
    <row r="46" spans="1:21" s="2" customFormat="1" ht="14.25" customHeight="1" x14ac:dyDescent="0.2">
      <c r="A46" s="203">
        <v>44487</v>
      </c>
      <c r="B46" s="204" t="s">
        <v>506</v>
      </c>
      <c r="C46" s="205" t="s">
        <v>507</v>
      </c>
      <c r="D46" s="205" t="s">
        <v>508</v>
      </c>
      <c r="E46" s="196">
        <v>4</v>
      </c>
      <c r="F46" s="230">
        <v>5</v>
      </c>
      <c r="G46" s="230">
        <v>19</v>
      </c>
      <c r="H46" s="205" t="s">
        <v>274</v>
      </c>
      <c r="I46" s="79">
        <v>1</v>
      </c>
      <c r="J46" s="231">
        <v>1443</v>
      </c>
      <c r="K46" s="232">
        <v>413</v>
      </c>
      <c r="L46" s="160">
        <v>133704</v>
      </c>
      <c r="N46" s="1"/>
      <c r="O46" s="1"/>
      <c r="P46" s="1"/>
      <c r="Q46" s="1"/>
      <c r="R46" s="1"/>
      <c r="S46" s="1"/>
      <c r="T46" s="1"/>
      <c r="U46" s="1"/>
    </row>
    <row r="47" spans="1:21" s="2" customFormat="1" ht="14.25" customHeight="1" x14ac:dyDescent="0.2">
      <c r="A47" s="203">
        <v>44487</v>
      </c>
      <c r="B47" s="204" t="s">
        <v>509</v>
      </c>
      <c r="C47" s="205" t="s">
        <v>510</v>
      </c>
      <c r="D47" s="205" t="s">
        <v>508</v>
      </c>
      <c r="E47" s="196">
        <v>4</v>
      </c>
      <c r="F47" s="230">
        <v>18</v>
      </c>
      <c r="G47" s="230">
        <v>21</v>
      </c>
      <c r="H47" s="205" t="s">
        <v>274</v>
      </c>
      <c r="I47" s="79">
        <v>1</v>
      </c>
      <c r="J47" s="231">
        <v>1509</v>
      </c>
      <c r="K47" s="232">
        <v>477</v>
      </c>
      <c r="L47" s="160">
        <v>143064</v>
      </c>
    </row>
    <row r="48" spans="1:21" s="2" customFormat="1" ht="13.35" customHeight="1" x14ac:dyDescent="0.2">
      <c r="A48" s="203">
        <v>44487</v>
      </c>
      <c r="B48" s="204" t="s">
        <v>511</v>
      </c>
      <c r="C48" s="205" t="s">
        <v>512</v>
      </c>
      <c r="D48" s="205" t="s">
        <v>129</v>
      </c>
      <c r="E48" s="196">
        <v>1</v>
      </c>
      <c r="F48" s="230">
        <v>1</v>
      </c>
      <c r="G48" s="230">
        <v>201</v>
      </c>
      <c r="H48" s="205" t="s">
        <v>513</v>
      </c>
      <c r="I48" s="79">
        <v>1</v>
      </c>
      <c r="J48" s="231">
        <v>1176</v>
      </c>
      <c r="K48" s="232">
        <v>98</v>
      </c>
      <c r="L48" s="160">
        <v>123000</v>
      </c>
      <c r="M48" s="1"/>
    </row>
    <row r="49" spans="1:21" s="2" customFormat="1" ht="13.35" customHeight="1" x14ac:dyDescent="0.2">
      <c r="A49" s="203">
        <v>44488</v>
      </c>
      <c r="B49" s="204" t="s">
        <v>546</v>
      </c>
      <c r="C49" s="205" t="s">
        <v>547</v>
      </c>
      <c r="D49" s="205" t="s">
        <v>234</v>
      </c>
      <c r="E49" s="196">
        <v>1</v>
      </c>
      <c r="F49" s="230">
        <v>17</v>
      </c>
      <c r="G49" s="230">
        <v>13</v>
      </c>
      <c r="H49" s="205" t="s">
        <v>235</v>
      </c>
      <c r="I49" s="79">
        <v>1</v>
      </c>
      <c r="J49" s="231">
        <v>2947</v>
      </c>
      <c r="K49" s="232">
        <v>701</v>
      </c>
      <c r="L49" s="160">
        <v>249150</v>
      </c>
    </row>
    <row r="50" spans="1:21" s="2" customFormat="1" ht="13.35" customHeight="1" x14ac:dyDescent="0.2">
      <c r="A50" s="203">
        <v>44489</v>
      </c>
      <c r="B50" s="204" t="s">
        <v>543</v>
      </c>
      <c r="C50" s="205" t="s">
        <v>544</v>
      </c>
      <c r="D50" s="205" t="s">
        <v>545</v>
      </c>
      <c r="E50" s="196">
        <v>3</v>
      </c>
      <c r="F50" s="230">
        <v>17</v>
      </c>
      <c r="G50" s="230">
        <v>10</v>
      </c>
      <c r="H50" s="205" t="s">
        <v>301</v>
      </c>
      <c r="I50" s="79">
        <v>1</v>
      </c>
      <c r="J50" s="231">
        <v>2660</v>
      </c>
      <c r="K50" s="232">
        <v>589</v>
      </c>
      <c r="L50" s="160">
        <v>128000</v>
      </c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3.35" customHeight="1" x14ac:dyDescent="0.2">
      <c r="A51" s="203">
        <v>44491</v>
      </c>
      <c r="B51" s="71" t="s">
        <v>531</v>
      </c>
      <c r="C51" s="72" t="s">
        <v>532</v>
      </c>
      <c r="D51" s="72" t="s">
        <v>234</v>
      </c>
      <c r="E51" s="196">
        <v>1</v>
      </c>
      <c r="F51" s="201">
        <v>19</v>
      </c>
      <c r="G51" s="72">
        <v>13</v>
      </c>
      <c r="H51" s="72" t="s">
        <v>235</v>
      </c>
      <c r="I51" s="81">
        <v>1</v>
      </c>
      <c r="J51" s="202">
        <v>3020</v>
      </c>
      <c r="K51" s="97">
        <v>704</v>
      </c>
      <c r="L51" s="160">
        <v>267564</v>
      </c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3.35" customHeight="1" x14ac:dyDescent="0.2">
      <c r="A52" s="203">
        <v>44494</v>
      </c>
      <c r="B52" s="71" t="s">
        <v>923</v>
      </c>
      <c r="C52" s="72" t="s">
        <v>924</v>
      </c>
      <c r="D52" s="72" t="s">
        <v>444</v>
      </c>
      <c r="E52" s="196"/>
      <c r="F52" s="201" t="s">
        <v>925</v>
      </c>
      <c r="G52" s="72">
        <v>2</v>
      </c>
      <c r="H52" s="72" t="s">
        <v>926</v>
      </c>
      <c r="I52" s="81">
        <v>1</v>
      </c>
      <c r="J52" s="202">
        <v>1409</v>
      </c>
      <c r="K52" s="97">
        <v>493</v>
      </c>
      <c r="L52" s="160">
        <v>125532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3.35" customHeight="1" x14ac:dyDescent="0.2">
      <c r="A53" s="203">
        <v>44494</v>
      </c>
      <c r="B53" s="71" t="s">
        <v>927</v>
      </c>
      <c r="C53" s="72" t="s">
        <v>928</v>
      </c>
      <c r="D53" s="72" t="s">
        <v>356</v>
      </c>
      <c r="E53" s="196">
        <v>1</v>
      </c>
      <c r="F53" s="201">
        <v>11</v>
      </c>
      <c r="G53" s="72">
        <v>6</v>
      </c>
      <c r="H53" s="72" t="s">
        <v>274</v>
      </c>
      <c r="I53" s="81">
        <v>1</v>
      </c>
      <c r="J53" s="202">
        <v>1509</v>
      </c>
      <c r="K53" s="97">
        <v>477</v>
      </c>
      <c r="L53" s="160">
        <v>131182</v>
      </c>
      <c r="M53" s="1"/>
      <c r="N53" s="1"/>
      <c r="O53" s="1"/>
      <c r="P53" s="1"/>
      <c r="Q53" s="1"/>
      <c r="R53" s="1"/>
      <c r="S53" s="1"/>
      <c r="T53" s="1"/>
      <c r="U53" s="1"/>
    </row>
    <row r="54" spans="1:21" s="2" customFormat="1" ht="13.35" customHeight="1" x14ac:dyDescent="0.2">
      <c r="A54" s="203">
        <v>44494</v>
      </c>
      <c r="B54" s="71" t="s">
        <v>929</v>
      </c>
      <c r="C54" s="72" t="s">
        <v>930</v>
      </c>
      <c r="D54" s="72" t="s">
        <v>234</v>
      </c>
      <c r="E54" s="196">
        <v>1</v>
      </c>
      <c r="F54" s="201">
        <v>28</v>
      </c>
      <c r="G54" s="72">
        <v>3</v>
      </c>
      <c r="H54" s="72" t="s">
        <v>274</v>
      </c>
      <c r="I54" s="81">
        <v>1</v>
      </c>
      <c r="J54" s="202">
        <v>1593</v>
      </c>
      <c r="K54" s="97">
        <v>544</v>
      </c>
      <c r="L54" s="160">
        <v>140316</v>
      </c>
      <c r="M54" s="1"/>
      <c r="N54" s="1"/>
      <c r="O54" s="1"/>
      <c r="P54" s="1"/>
      <c r="Q54" s="1"/>
      <c r="R54" s="1"/>
      <c r="S54" s="1"/>
      <c r="T54" s="1"/>
      <c r="U54" s="1"/>
    </row>
    <row r="55" spans="1:21" s="2" customFormat="1" ht="13.35" customHeight="1" x14ac:dyDescent="0.2">
      <c r="A55" s="203">
        <v>44494</v>
      </c>
      <c r="B55" s="71" t="s">
        <v>931</v>
      </c>
      <c r="C55" s="72" t="s">
        <v>932</v>
      </c>
      <c r="D55" s="72" t="s">
        <v>508</v>
      </c>
      <c r="E55" s="196">
        <v>4</v>
      </c>
      <c r="F55" s="201">
        <v>4</v>
      </c>
      <c r="G55" s="72">
        <v>17</v>
      </c>
      <c r="H55" s="72" t="s">
        <v>274</v>
      </c>
      <c r="I55" s="81">
        <v>1</v>
      </c>
      <c r="J55" s="202">
        <v>2036</v>
      </c>
      <c r="K55" s="97">
        <v>577</v>
      </c>
      <c r="L55" s="160">
        <v>172458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ht="13.35" customHeight="1" x14ac:dyDescent="0.2">
      <c r="A56" s="203">
        <v>44494</v>
      </c>
      <c r="B56" s="71" t="s">
        <v>933</v>
      </c>
      <c r="C56" s="72" t="s">
        <v>934</v>
      </c>
      <c r="D56" s="72" t="s">
        <v>508</v>
      </c>
      <c r="E56" s="196">
        <v>4</v>
      </c>
      <c r="F56" s="201">
        <v>15</v>
      </c>
      <c r="G56" s="72">
        <v>19</v>
      </c>
      <c r="H56" s="72" t="s">
        <v>274</v>
      </c>
      <c r="I56" s="81">
        <v>1</v>
      </c>
      <c r="J56" s="202">
        <v>1613</v>
      </c>
      <c r="K56" s="97">
        <v>424</v>
      </c>
      <c r="L56" s="160">
        <v>134376</v>
      </c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ht="13.35" customHeight="1" x14ac:dyDescent="0.2">
      <c r="A57" s="203">
        <v>44494</v>
      </c>
      <c r="B57" s="71" t="s">
        <v>935</v>
      </c>
      <c r="C57" s="72" t="s">
        <v>936</v>
      </c>
      <c r="D57" s="72" t="s">
        <v>444</v>
      </c>
      <c r="E57" s="196"/>
      <c r="F57" s="201" t="s">
        <v>937</v>
      </c>
      <c r="G57" s="72">
        <v>2</v>
      </c>
      <c r="H57" s="72" t="s">
        <v>926</v>
      </c>
      <c r="I57" s="81">
        <v>1</v>
      </c>
      <c r="J57" s="202">
        <v>1409</v>
      </c>
      <c r="K57" s="97">
        <v>493</v>
      </c>
      <c r="L57" s="160">
        <v>125532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ht="13.35" customHeight="1" x14ac:dyDescent="0.2">
      <c r="A58" s="203">
        <v>44494</v>
      </c>
      <c r="B58" s="71" t="s">
        <v>938</v>
      </c>
      <c r="C58" s="72" t="s">
        <v>939</v>
      </c>
      <c r="D58" s="72" t="s">
        <v>444</v>
      </c>
      <c r="E58" s="196"/>
      <c r="F58" s="201" t="s">
        <v>940</v>
      </c>
      <c r="G58" s="72">
        <v>2</v>
      </c>
      <c r="H58" s="72" t="s">
        <v>926</v>
      </c>
      <c r="I58" s="81">
        <v>1</v>
      </c>
      <c r="J58" s="202">
        <v>1409</v>
      </c>
      <c r="K58" s="97">
        <v>493</v>
      </c>
      <c r="L58" s="160">
        <v>125532</v>
      </c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ht="13.35" customHeight="1" x14ac:dyDescent="0.2">
      <c r="A59" s="203">
        <v>44495</v>
      </c>
      <c r="B59" s="71" t="s">
        <v>941</v>
      </c>
      <c r="C59" s="72" t="s">
        <v>942</v>
      </c>
      <c r="D59" s="72" t="s">
        <v>943</v>
      </c>
      <c r="E59" s="196">
        <v>4</v>
      </c>
      <c r="F59" s="201" t="s">
        <v>944</v>
      </c>
      <c r="G59" s="72">
        <v>1</v>
      </c>
      <c r="H59" s="72" t="s">
        <v>945</v>
      </c>
      <c r="I59" s="81">
        <v>1</v>
      </c>
      <c r="J59" s="202">
        <v>2042</v>
      </c>
      <c r="K59" s="97">
        <v>699</v>
      </c>
      <c r="L59" s="160">
        <v>180906</v>
      </c>
      <c r="M59" s="1"/>
      <c r="N59" s="1"/>
      <c r="O59" s="1"/>
      <c r="P59" s="1"/>
      <c r="Q59" s="1"/>
      <c r="R59" s="1"/>
      <c r="S59" s="1"/>
      <c r="T59" s="1"/>
      <c r="U59" s="1"/>
    </row>
    <row r="60" spans="1:21" s="2" customFormat="1" ht="13.35" customHeight="1" x14ac:dyDescent="0.2">
      <c r="A60" s="203">
        <v>44495</v>
      </c>
      <c r="B60" s="204" t="s">
        <v>536</v>
      </c>
      <c r="C60" s="205" t="s">
        <v>537</v>
      </c>
      <c r="D60" s="205" t="s">
        <v>89</v>
      </c>
      <c r="E60" s="196" t="s">
        <v>207</v>
      </c>
      <c r="F60" s="230">
        <v>4</v>
      </c>
      <c r="G60" s="230">
        <v>24</v>
      </c>
      <c r="H60" s="205" t="s">
        <v>538</v>
      </c>
      <c r="I60" s="81">
        <v>1</v>
      </c>
      <c r="J60" s="314">
        <v>1801</v>
      </c>
      <c r="K60" s="313">
        <v>670</v>
      </c>
      <c r="L60" s="315">
        <v>200000</v>
      </c>
      <c r="M60" s="1"/>
      <c r="N60" s="1"/>
      <c r="O60" s="1"/>
      <c r="P60" s="1"/>
      <c r="Q60" s="1"/>
      <c r="R60" s="1"/>
      <c r="S60" s="1"/>
      <c r="T60" s="1"/>
      <c r="U60" s="1"/>
    </row>
    <row r="61" spans="1:21" s="2" customFormat="1" ht="13.35" customHeight="1" x14ac:dyDescent="0.2">
      <c r="A61" s="203">
        <v>44496</v>
      </c>
      <c r="B61" s="71" t="s">
        <v>921</v>
      </c>
      <c r="C61" s="72" t="s">
        <v>922</v>
      </c>
      <c r="D61" s="72" t="s">
        <v>234</v>
      </c>
      <c r="E61" s="196">
        <v>1</v>
      </c>
      <c r="F61" s="201">
        <v>12</v>
      </c>
      <c r="G61" s="72">
        <v>2</v>
      </c>
      <c r="H61" s="72" t="s">
        <v>297</v>
      </c>
      <c r="I61" s="81">
        <v>1</v>
      </c>
      <c r="J61" s="202">
        <v>1534</v>
      </c>
      <c r="K61" s="97">
        <v>406</v>
      </c>
      <c r="L61" s="160">
        <v>242295</v>
      </c>
    </row>
    <row r="62" spans="1:21" s="2" customFormat="1" ht="13.35" customHeight="1" x14ac:dyDescent="0.2">
      <c r="A62" s="203">
        <v>44496</v>
      </c>
      <c r="B62" s="204" t="s">
        <v>539</v>
      </c>
      <c r="C62" s="205" t="s">
        <v>540</v>
      </c>
      <c r="D62" s="205" t="s">
        <v>356</v>
      </c>
      <c r="E62" s="196">
        <v>1</v>
      </c>
      <c r="F62" s="230">
        <v>9</v>
      </c>
      <c r="G62" s="230">
        <v>6</v>
      </c>
      <c r="H62" s="205" t="s">
        <v>274</v>
      </c>
      <c r="I62" s="79">
        <v>1</v>
      </c>
      <c r="J62" s="231">
        <v>1349</v>
      </c>
      <c r="K62" s="232">
        <v>434</v>
      </c>
      <c r="L62" s="160">
        <v>128376</v>
      </c>
    </row>
    <row r="63" spans="1:21" s="2" customFormat="1" ht="13.35" customHeight="1" x14ac:dyDescent="0.2">
      <c r="A63" s="203">
        <v>44496</v>
      </c>
      <c r="B63" s="204" t="s">
        <v>541</v>
      </c>
      <c r="C63" s="205" t="s">
        <v>542</v>
      </c>
      <c r="D63" s="205" t="s">
        <v>356</v>
      </c>
      <c r="E63" s="196">
        <v>1</v>
      </c>
      <c r="F63" s="230">
        <v>7</v>
      </c>
      <c r="G63" s="230">
        <v>6</v>
      </c>
      <c r="H63" s="205" t="s">
        <v>274</v>
      </c>
      <c r="I63" s="79">
        <v>1</v>
      </c>
      <c r="J63" s="231">
        <v>1598</v>
      </c>
      <c r="K63" s="232">
        <v>466</v>
      </c>
      <c r="L63" s="160">
        <v>143064</v>
      </c>
    </row>
    <row r="64" spans="1:21" s="2" customFormat="1" ht="13.35" customHeight="1" x14ac:dyDescent="0.2">
      <c r="A64" s="203">
        <v>44497</v>
      </c>
      <c r="B64" s="71" t="s">
        <v>946</v>
      </c>
      <c r="C64" s="72" t="s">
        <v>947</v>
      </c>
      <c r="D64" s="72" t="s">
        <v>89</v>
      </c>
      <c r="E64" s="196" t="s">
        <v>207</v>
      </c>
      <c r="F64" s="201">
        <v>2</v>
      </c>
      <c r="G64" s="72">
        <v>24</v>
      </c>
      <c r="H64" s="72" t="s">
        <v>948</v>
      </c>
      <c r="I64" s="81">
        <v>1</v>
      </c>
      <c r="J64" s="202">
        <v>2356</v>
      </c>
      <c r="K64" s="97">
        <v>1150</v>
      </c>
      <c r="L64" s="160">
        <v>250000</v>
      </c>
    </row>
    <row r="65" spans="1:12" s="2" customFormat="1" ht="13.35" customHeight="1" x14ac:dyDescent="0.2">
      <c r="A65" s="203" t="s">
        <v>326</v>
      </c>
      <c r="B65" s="204" t="s">
        <v>327</v>
      </c>
      <c r="C65" s="205" t="s">
        <v>328</v>
      </c>
      <c r="D65" s="205" t="s">
        <v>324</v>
      </c>
      <c r="E65" s="196">
        <v>1</v>
      </c>
      <c r="F65" s="230">
        <v>17</v>
      </c>
      <c r="G65" s="230">
        <v>2</v>
      </c>
      <c r="H65" s="205" t="s">
        <v>325</v>
      </c>
      <c r="I65" s="79">
        <v>1</v>
      </c>
      <c r="J65" s="231">
        <v>2180</v>
      </c>
      <c r="K65" s="232">
        <v>555</v>
      </c>
      <c r="L65" s="160">
        <v>180510</v>
      </c>
    </row>
    <row r="66" spans="1:12" s="2" customFormat="1" ht="13.35" customHeight="1" x14ac:dyDescent="0.2">
      <c r="A66" s="162"/>
      <c r="B66" s="41"/>
      <c r="C66" s="42"/>
      <c r="D66" s="43"/>
      <c r="E66" s="42"/>
      <c r="F66" s="44"/>
      <c r="G66" s="45"/>
      <c r="H66" s="32" t="s">
        <v>13</v>
      </c>
      <c r="I66" s="69">
        <f>SUM(I3:I65)</f>
        <v>63</v>
      </c>
      <c r="J66" s="22">
        <f>SUM(J3:J65)</f>
        <v>117341</v>
      </c>
      <c r="K66" s="98">
        <f>SUM(K3:K65)</f>
        <v>33995</v>
      </c>
      <c r="L66" s="163">
        <f>SUM(L3:L65)</f>
        <v>10725512</v>
      </c>
    </row>
    <row r="67" spans="1:12" s="2" customFormat="1" ht="13.35" customHeight="1" x14ac:dyDescent="0.25">
      <c r="A67" s="340" t="s">
        <v>45</v>
      </c>
      <c r="B67" s="341"/>
      <c r="C67" s="341"/>
      <c r="D67" s="35"/>
      <c r="E67" s="36"/>
      <c r="F67" s="36"/>
      <c r="G67" s="36"/>
      <c r="H67" s="37"/>
      <c r="I67" s="38"/>
      <c r="J67" s="39"/>
      <c r="K67" s="95"/>
      <c r="L67" s="237"/>
    </row>
    <row r="68" spans="1:12" s="2" customFormat="1" ht="13.35" customHeight="1" x14ac:dyDescent="0.2">
      <c r="A68" s="157" t="s">
        <v>0</v>
      </c>
      <c r="B68" s="65" t="s">
        <v>17</v>
      </c>
      <c r="C68" s="96" t="s">
        <v>2</v>
      </c>
      <c r="D68" s="96" t="s">
        <v>3</v>
      </c>
      <c r="E68" s="66" t="s">
        <v>20</v>
      </c>
      <c r="F68" s="66" t="s">
        <v>18</v>
      </c>
      <c r="G68" s="66" t="s">
        <v>5</v>
      </c>
      <c r="H68" s="96" t="s">
        <v>19</v>
      </c>
      <c r="I68" s="125" t="s">
        <v>40</v>
      </c>
      <c r="J68" s="119" t="s">
        <v>29</v>
      </c>
      <c r="K68" s="120" t="s">
        <v>30</v>
      </c>
      <c r="L68" s="158" t="s">
        <v>6</v>
      </c>
    </row>
    <row r="69" spans="1:12" s="2" customFormat="1" ht="15" customHeight="1" x14ac:dyDescent="0.2">
      <c r="A69" s="161">
        <v>44496</v>
      </c>
      <c r="B69" s="71" t="s">
        <v>949</v>
      </c>
      <c r="C69" s="72" t="s">
        <v>950</v>
      </c>
      <c r="D69" s="72" t="s">
        <v>951</v>
      </c>
      <c r="E69" s="73"/>
      <c r="F69" s="201"/>
      <c r="G69" s="72"/>
      <c r="H69" s="72" t="s">
        <v>952</v>
      </c>
      <c r="I69" s="81">
        <v>1</v>
      </c>
      <c r="J69" s="75">
        <v>1914</v>
      </c>
      <c r="K69" s="97">
        <v>107</v>
      </c>
      <c r="L69" s="198">
        <v>160000</v>
      </c>
    </row>
    <row r="70" spans="1:12" s="2" customFormat="1" ht="15" customHeight="1" x14ac:dyDescent="0.2">
      <c r="A70" s="161">
        <v>44496</v>
      </c>
      <c r="B70" s="71" t="s">
        <v>953</v>
      </c>
      <c r="C70" s="72" t="s">
        <v>954</v>
      </c>
      <c r="D70" s="72" t="s">
        <v>951</v>
      </c>
      <c r="E70" s="73"/>
      <c r="F70" s="201"/>
      <c r="G70" s="72"/>
      <c r="H70" s="72" t="s">
        <v>952</v>
      </c>
      <c r="I70" s="81">
        <v>1</v>
      </c>
      <c r="J70" s="75">
        <v>1914</v>
      </c>
      <c r="K70" s="97">
        <v>107</v>
      </c>
      <c r="L70" s="198">
        <v>160000</v>
      </c>
    </row>
    <row r="71" spans="1:12" s="2" customFormat="1" ht="15" customHeight="1" x14ac:dyDescent="0.2">
      <c r="A71" s="161">
        <v>44496</v>
      </c>
      <c r="B71" s="71" t="s">
        <v>955</v>
      </c>
      <c r="C71" s="72" t="s">
        <v>956</v>
      </c>
      <c r="D71" s="72" t="s">
        <v>951</v>
      </c>
      <c r="E71" s="73"/>
      <c r="F71" s="201"/>
      <c r="G71" s="72"/>
      <c r="H71" s="72" t="s">
        <v>952</v>
      </c>
      <c r="I71" s="81">
        <v>1</v>
      </c>
      <c r="J71" s="75">
        <v>1914</v>
      </c>
      <c r="K71" s="97">
        <v>107</v>
      </c>
      <c r="L71" s="198">
        <v>160000</v>
      </c>
    </row>
    <row r="72" spans="1:12" s="2" customFormat="1" ht="15" customHeight="1" x14ac:dyDescent="0.2">
      <c r="A72" s="161">
        <v>44496</v>
      </c>
      <c r="B72" s="71" t="s">
        <v>957</v>
      </c>
      <c r="C72" s="72" t="s">
        <v>958</v>
      </c>
      <c r="D72" s="72" t="s">
        <v>951</v>
      </c>
      <c r="E72" s="73"/>
      <c r="F72" s="201"/>
      <c r="G72" s="72"/>
      <c r="H72" s="72" t="s">
        <v>952</v>
      </c>
      <c r="I72" s="81">
        <v>1</v>
      </c>
      <c r="J72" s="75">
        <v>2021</v>
      </c>
      <c r="K72" s="97">
        <v>107</v>
      </c>
      <c r="L72" s="198">
        <v>160000</v>
      </c>
    </row>
    <row r="73" spans="1:12" s="2" customFormat="1" ht="15" customHeight="1" x14ac:dyDescent="0.2">
      <c r="A73" s="161">
        <v>44496</v>
      </c>
      <c r="B73" s="71" t="s">
        <v>959</v>
      </c>
      <c r="C73" s="72" t="s">
        <v>960</v>
      </c>
      <c r="D73" s="72" t="s">
        <v>951</v>
      </c>
      <c r="E73" s="73"/>
      <c r="F73" s="201"/>
      <c r="G73" s="72"/>
      <c r="H73" s="72" t="s">
        <v>952</v>
      </c>
      <c r="I73" s="81">
        <v>1</v>
      </c>
      <c r="J73" s="75">
        <v>1914</v>
      </c>
      <c r="K73" s="97">
        <v>107</v>
      </c>
      <c r="L73" s="198">
        <v>160000</v>
      </c>
    </row>
    <row r="74" spans="1:12" s="2" customFormat="1" ht="15" customHeight="1" x14ac:dyDescent="0.2">
      <c r="A74" s="161">
        <v>44496</v>
      </c>
      <c r="B74" s="71" t="s">
        <v>961</v>
      </c>
      <c r="C74" s="72" t="s">
        <v>962</v>
      </c>
      <c r="D74" s="72" t="s">
        <v>951</v>
      </c>
      <c r="E74" s="73"/>
      <c r="F74" s="201"/>
      <c r="G74" s="72"/>
      <c r="H74" s="72" t="s">
        <v>952</v>
      </c>
      <c r="I74" s="81">
        <v>1</v>
      </c>
      <c r="J74" s="75">
        <v>1914</v>
      </c>
      <c r="K74" s="97">
        <v>107</v>
      </c>
      <c r="L74" s="198">
        <v>160000</v>
      </c>
    </row>
    <row r="75" spans="1:12" s="2" customFormat="1" ht="15" customHeight="1" x14ac:dyDescent="0.2">
      <c r="A75" s="161">
        <v>44496</v>
      </c>
      <c r="B75" s="71" t="s">
        <v>963</v>
      </c>
      <c r="C75" s="72" t="s">
        <v>964</v>
      </c>
      <c r="D75" s="72" t="s">
        <v>951</v>
      </c>
      <c r="E75" s="73"/>
      <c r="F75" s="201"/>
      <c r="G75" s="72"/>
      <c r="H75" s="72" t="s">
        <v>952</v>
      </c>
      <c r="I75" s="81">
        <v>1</v>
      </c>
      <c r="J75" s="75">
        <v>1914</v>
      </c>
      <c r="K75" s="97">
        <v>107</v>
      </c>
      <c r="L75" s="198">
        <v>160000</v>
      </c>
    </row>
    <row r="76" spans="1:12" s="2" customFormat="1" ht="15" customHeight="1" x14ac:dyDescent="0.2">
      <c r="A76" s="161">
        <v>44496</v>
      </c>
      <c r="B76" s="71" t="s">
        <v>965</v>
      </c>
      <c r="C76" s="72" t="s">
        <v>966</v>
      </c>
      <c r="D76" s="72" t="s">
        <v>951</v>
      </c>
      <c r="E76" s="73"/>
      <c r="F76" s="201"/>
      <c r="G76" s="72"/>
      <c r="H76" s="72" t="s">
        <v>952</v>
      </c>
      <c r="I76" s="81">
        <v>1</v>
      </c>
      <c r="J76" s="75">
        <v>1914</v>
      </c>
      <c r="K76" s="97">
        <v>107</v>
      </c>
      <c r="L76" s="198">
        <v>160000</v>
      </c>
    </row>
    <row r="77" spans="1:12" s="2" customFormat="1" ht="15" customHeight="1" x14ac:dyDescent="0.2">
      <c r="A77" s="161">
        <v>44496</v>
      </c>
      <c r="B77" s="71" t="s">
        <v>967</v>
      </c>
      <c r="C77" s="72" t="s">
        <v>968</v>
      </c>
      <c r="D77" s="72" t="s">
        <v>951</v>
      </c>
      <c r="E77" s="73"/>
      <c r="F77" s="201"/>
      <c r="G77" s="72"/>
      <c r="H77" s="72" t="s">
        <v>952</v>
      </c>
      <c r="I77" s="81">
        <v>1</v>
      </c>
      <c r="J77" s="75">
        <v>1914</v>
      </c>
      <c r="K77" s="97">
        <v>107</v>
      </c>
      <c r="L77" s="198">
        <v>160000</v>
      </c>
    </row>
    <row r="78" spans="1:12" s="2" customFormat="1" ht="15" customHeight="1" x14ac:dyDescent="0.2">
      <c r="A78" s="161">
        <v>44496</v>
      </c>
      <c r="B78" s="71" t="s">
        <v>969</v>
      </c>
      <c r="C78" s="72" t="s">
        <v>970</v>
      </c>
      <c r="D78" s="72" t="s">
        <v>951</v>
      </c>
      <c r="E78" s="73"/>
      <c r="F78" s="201"/>
      <c r="G78" s="72"/>
      <c r="H78" s="72" t="s">
        <v>952</v>
      </c>
      <c r="I78" s="81">
        <v>1</v>
      </c>
      <c r="J78" s="75">
        <v>1914</v>
      </c>
      <c r="K78" s="97">
        <v>107</v>
      </c>
      <c r="L78" s="198">
        <v>160000</v>
      </c>
    </row>
    <row r="79" spans="1:12" s="2" customFormat="1" ht="15" customHeight="1" x14ac:dyDescent="0.2">
      <c r="A79" s="161">
        <v>44496</v>
      </c>
      <c r="B79" s="71" t="s">
        <v>971</v>
      </c>
      <c r="C79" s="72" t="s">
        <v>972</v>
      </c>
      <c r="D79" s="72" t="s">
        <v>951</v>
      </c>
      <c r="E79" s="73"/>
      <c r="F79" s="201"/>
      <c r="G79" s="72"/>
      <c r="H79" s="72" t="s">
        <v>952</v>
      </c>
      <c r="I79" s="81">
        <v>1</v>
      </c>
      <c r="J79" s="75">
        <v>1914</v>
      </c>
      <c r="K79" s="97">
        <v>107</v>
      </c>
      <c r="L79" s="198">
        <v>160000</v>
      </c>
    </row>
    <row r="80" spans="1:12" s="2" customFormat="1" ht="15" customHeight="1" x14ac:dyDescent="0.2">
      <c r="A80" s="161">
        <v>44496</v>
      </c>
      <c r="B80" s="71" t="s">
        <v>971</v>
      </c>
      <c r="C80" s="72" t="s">
        <v>973</v>
      </c>
      <c r="D80" s="72" t="s">
        <v>951</v>
      </c>
      <c r="E80" s="73"/>
      <c r="F80" s="201"/>
      <c r="G80" s="72"/>
      <c r="H80" s="72" t="s">
        <v>952</v>
      </c>
      <c r="I80" s="81">
        <v>1</v>
      </c>
      <c r="J80" s="75">
        <v>1914</v>
      </c>
      <c r="K80" s="97">
        <v>107</v>
      </c>
      <c r="L80" s="198">
        <v>160000</v>
      </c>
    </row>
    <row r="81" spans="1:21" s="2" customFormat="1" ht="15" customHeight="1" x14ac:dyDescent="0.2">
      <c r="A81" s="161">
        <v>44496</v>
      </c>
      <c r="B81" s="71" t="s">
        <v>974</v>
      </c>
      <c r="C81" s="72" t="s">
        <v>975</v>
      </c>
      <c r="D81" s="72" t="s">
        <v>951</v>
      </c>
      <c r="E81" s="73"/>
      <c r="F81" s="201"/>
      <c r="G81" s="72"/>
      <c r="H81" s="72" t="s">
        <v>952</v>
      </c>
      <c r="I81" s="81">
        <v>1</v>
      </c>
      <c r="J81" s="75">
        <v>1914</v>
      </c>
      <c r="K81" s="97">
        <v>107</v>
      </c>
      <c r="L81" s="198">
        <v>160000</v>
      </c>
    </row>
    <row r="82" spans="1:21" s="2" customFormat="1" ht="15" customHeight="1" x14ac:dyDescent="0.2">
      <c r="A82" s="161">
        <v>44496</v>
      </c>
      <c r="B82" s="71" t="s">
        <v>976</v>
      </c>
      <c r="C82" s="72" t="s">
        <v>977</v>
      </c>
      <c r="D82" s="72" t="s">
        <v>951</v>
      </c>
      <c r="E82" s="73"/>
      <c r="F82" s="201"/>
      <c r="G82" s="72"/>
      <c r="H82" s="72" t="s">
        <v>952</v>
      </c>
      <c r="I82" s="81">
        <v>1</v>
      </c>
      <c r="J82" s="75">
        <v>1914</v>
      </c>
      <c r="K82" s="97">
        <v>107</v>
      </c>
      <c r="L82" s="198">
        <v>160000</v>
      </c>
    </row>
    <row r="83" spans="1:21" s="2" customFormat="1" ht="15" customHeight="1" x14ac:dyDescent="0.2">
      <c r="A83" s="162"/>
      <c r="B83" s="41"/>
      <c r="C83" s="42"/>
      <c r="D83" s="43"/>
      <c r="E83" s="42"/>
      <c r="F83" s="44"/>
      <c r="G83" s="45"/>
      <c r="H83" s="32" t="s">
        <v>13</v>
      </c>
      <c r="I83" s="69">
        <f>SUM(I69:I82)</f>
        <v>14</v>
      </c>
      <c r="J83" s="33">
        <f>SUM(J69:J82)</f>
        <v>26903</v>
      </c>
      <c r="K83" s="98">
        <f>SUM(K69:K82)</f>
        <v>1498</v>
      </c>
      <c r="L83" s="163">
        <f>SUM(L69:L82)</f>
        <v>2240000</v>
      </c>
    </row>
    <row r="84" spans="1:21" s="2" customFormat="1" ht="15" customHeight="1" x14ac:dyDescent="0.2">
      <c r="A84" s="210"/>
      <c r="B84" s="211"/>
      <c r="C84" s="212"/>
      <c r="D84" s="213"/>
      <c r="E84" s="212"/>
      <c r="F84" s="214"/>
      <c r="G84" s="212"/>
      <c r="H84" s="215" t="s">
        <v>47</v>
      </c>
      <c r="I84" s="216">
        <f>SUM(I66,I83)</f>
        <v>77</v>
      </c>
      <c r="J84" s="217">
        <f>SUM(J66,J83)</f>
        <v>144244</v>
      </c>
      <c r="K84" s="218">
        <f>SUM(K66,K83)</f>
        <v>35493</v>
      </c>
      <c r="L84" s="219">
        <f>SUM(L66,L83)</f>
        <v>12965512</v>
      </c>
    </row>
    <row r="85" spans="1:21" s="2" customFormat="1" ht="15" customHeight="1" x14ac:dyDescent="0.25">
      <c r="A85" s="337" t="s">
        <v>33</v>
      </c>
      <c r="B85" s="338"/>
      <c r="C85" s="338"/>
      <c r="D85" s="35"/>
      <c r="E85" s="36"/>
      <c r="F85" s="36"/>
      <c r="G85" s="36"/>
      <c r="H85" s="37"/>
      <c r="I85" s="38"/>
      <c r="J85" s="35"/>
      <c r="K85" s="95"/>
      <c r="L85" s="164"/>
    </row>
    <row r="86" spans="1:21" s="2" customFormat="1" ht="15" customHeight="1" x14ac:dyDescent="0.2">
      <c r="A86" s="165" t="s">
        <v>0</v>
      </c>
      <c r="B86" s="67" t="s">
        <v>1</v>
      </c>
      <c r="C86" s="99" t="s">
        <v>2</v>
      </c>
      <c r="D86" s="99" t="s">
        <v>3</v>
      </c>
      <c r="E86" s="68" t="s">
        <v>20</v>
      </c>
      <c r="F86" s="68" t="s">
        <v>4</v>
      </c>
      <c r="G86" s="68" t="s">
        <v>5</v>
      </c>
      <c r="H86" s="99" t="s">
        <v>19</v>
      </c>
      <c r="I86" s="126" t="s">
        <v>40</v>
      </c>
      <c r="J86" s="121" t="s">
        <v>29</v>
      </c>
      <c r="K86" s="99" t="s">
        <v>30</v>
      </c>
      <c r="L86" s="166" t="s">
        <v>6</v>
      </c>
    </row>
    <row r="87" spans="1:21" s="2" customFormat="1" ht="15" customHeight="1" x14ac:dyDescent="0.2">
      <c r="A87" s="161"/>
      <c r="B87" s="71"/>
      <c r="C87" s="72"/>
      <c r="D87" s="73"/>
      <c r="E87" s="116"/>
      <c r="F87" s="116"/>
      <c r="G87" s="116"/>
      <c r="H87" s="73"/>
      <c r="I87" s="184"/>
      <c r="J87" s="186"/>
      <c r="K87" s="184"/>
      <c r="L87" s="185"/>
    </row>
    <row r="88" spans="1:21" s="2" customFormat="1" ht="15" customHeight="1" x14ac:dyDescent="0.2">
      <c r="A88" s="161"/>
      <c r="B88" s="71"/>
      <c r="C88" s="72"/>
      <c r="D88" s="73"/>
      <c r="E88" s="116"/>
      <c r="F88" s="116"/>
      <c r="G88" s="116"/>
      <c r="H88" s="73"/>
      <c r="I88" s="184"/>
      <c r="J88" s="186"/>
      <c r="K88" s="184"/>
      <c r="L88" s="185"/>
    </row>
    <row r="89" spans="1:21" s="2" customFormat="1" ht="15" customHeight="1" x14ac:dyDescent="0.2">
      <c r="A89" s="167"/>
      <c r="B89" s="103"/>
      <c r="C89" s="104"/>
      <c r="D89" s="105"/>
      <c r="E89" s="106"/>
      <c r="F89" s="106"/>
      <c r="G89" s="107"/>
      <c r="H89" s="34" t="s">
        <v>13</v>
      </c>
      <c r="I89" s="70">
        <f>SUM(I87:I88)</f>
        <v>0</v>
      </c>
      <c r="J89" s="187">
        <f>SUM(J87:J88)</f>
        <v>0</v>
      </c>
      <c r="K89" s="108">
        <f>SUM(K87:K88)</f>
        <v>0</v>
      </c>
      <c r="L89" s="168">
        <f>SUM(L87:L88)</f>
        <v>0</v>
      </c>
    </row>
    <row r="90" spans="1:21" s="2" customFormat="1" ht="15" customHeight="1" x14ac:dyDescent="0.25">
      <c r="A90" s="337" t="s">
        <v>34</v>
      </c>
      <c r="B90" s="339"/>
      <c r="C90" s="339"/>
      <c r="D90" s="35"/>
      <c r="E90" s="36"/>
      <c r="F90" s="36"/>
      <c r="G90" s="36"/>
      <c r="H90" s="37"/>
      <c r="I90" s="38"/>
      <c r="J90" s="35"/>
      <c r="K90" s="95"/>
      <c r="L90" s="164"/>
    </row>
    <row r="91" spans="1:21" s="2" customFormat="1" ht="15" customHeight="1" x14ac:dyDescent="0.2">
      <c r="A91" s="165" t="s">
        <v>0</v>
      </c>
      <c r="B91" s="67" t="s">
        <v>1</v>
      </c>
      <c r="C91" s="99" t="s">
        <v>2</v>
      </c>
      <c r="D91" s="99" t="s">
        <v>3</v>
      </c>
      <c r="E91" s="68" t="s">
        <v>20</v>
      </c>
      <c r="F91" s="68" t="s">
        <v>4</v>
      </c>
      <c r="G91" s="68" t="s">
        <v>5</v>
      </c>
      <c r="H91" s="99" t="s">
        <v>19</v>
      </c>
      <c r="I91" s="126" t="s">
        <v>40</v>
      </c>
      <c r="J91" s="99" t="s">
        <v>29</v>
      </c>
      <c r="K91" s="122" t="s">
        <v>30</v>
      </c>
      <c r="L91" s="166" t="s">
        <v>6</v>
      </c>
    </row>
    <row r="92" spans="1:21" s="2" customFormat="1" ht="15" customHeight="1" x14ac:dyDescent="0.2">
      <c r="A92" s="159">
        <v>44488</v>
      </c>
      <c r="B92" s="76" t="s">
        <v>906</v>
      </c>
      <c r="C92" s="73" t="s">
        <v>907</v>
      </c>
      <c r="D92" s="73" t="s">
        <v>104</v>
      </c>
      <c r="E92" s="73"/>
      <c r="F92" s="73"/>
      <c r="G92" s="73"/>
      <c r="H92" s="73" t="s">
        <v>853</v>
      </c>
      <c r="I92" s="74">
        <v>4</v>
      </c>
      <c r="J92" s="78">
        <v>4048</v>
      </c>
      <c r="K92" s="100">
        <v>1092</v>
      </c>
      <c r="L92" s="198">
        <v>501256</v>
      </c>
    </row>
    <row r="93" spans="1:21" s="2" customFormat="1" ht="15" customHeight="1" x14ac:dyDescent="0.2">
      <c r="A93" s="159">
        <v>44488</v>
      </c>
      <c r="B93" s="76" t="s">
        <v>908</v>
      </c>
      <c r="C93" s="73" t="s">
        <v>909</v>
      </c>
      <c r="D93" s="73" t="s">
        <v>104</v>
      </c>
      <c r="E93" s="73"/>
      <c r="F93" s="73"/>
      <c r="G93" s="73"/>
      <c r="H93" s="73" t="s">
        <v>853</v>
      </c>
      <c r="I93" s="74">
        <v>3</v>
      </c>
      <c r="J93" s="78">
        <v>3620</v>
      </c>
      <c r="K93" s="100">
        <v>819</v>
      </c>
      <c r="L93" s="198">
        <v>445695</v>
      </c>
    </row>
    <row r="94" spans="1:21" s="2" customFormat="1" ht="15" customHeight="1" x14ac:dyDescent="0.2">
      <c r="A94" s="169"/>
      <c r="B94" s="83"/>
      <c r="C94" s="47"/>
      <c r="D94" s="48"/>
      <c r="E94" s="47"/>
      <c r="F94" s="47"/>
      <c r="G94" s="47"/>
      <c r="H94" s="21" t="s">
        <v>13</v>
      </c>
      <c r="I94" s="84">
        <f>SUM(I92:I93)</f>
        <v>7</v>
      </c>
      <c r="J94" s="22">
        <f>SUM(J92:J93)</f>
        <v>7668</v>
      </c>
      <c r="K94" s="101">
        <f>SUM(K92:K93)</f>
        <v>1911</v>
      </c>
      <c r="L94" s="163">
        <f>SUM(L92:L93)</f>
        <v>946951</v>
      </c>
    </row>
    <row r="95" spans="1:21" s="2" customFormat="1" ht="15" customHeight="1" x14ac:dyDescent="0.25">
      <c r="A95" s="337" t="s">
        <v>35</v>
      </c>
      <c r="B95" s="339"/>
      <c r="C95" s="339"/>
      <c r="D95" s="35"/>
      <c r="E95" s="36"/>
      <c r="F95" s="36"/>
      <c r="G95" s="36"/>
      <c r="H95" s="37"/>
      <c r="I95" s="38"/>
      <c r="J95" s="35"/>
      <c r="K95" s="95"/>
      <c r="L95" s="164"/>
      <c r="M95" s="1"/>
      <c r="N95" s="1"/>
      <c r="O95" s="1"/>
      <c r="P95" s="1"/>
      <c r="Q95" s="1"/>
      <c r="R95" s="1"/>
      <c r="S95" s="1"/>
      <c r="T95" s="1"/>
      <c r="U95" s="1"/>
    </row>
    <row r="96" spans="1:21" s="2" customFormat="1" ht="15" customHeight="1" x14ac:dyDescent="0.2">
      <c r="A96" s="165" t="s">
        <v>0</v>
      </c>
      <c r="B96" s="67" t="s">
        <v>1</v>
      </c>
      <c r="C96" s="99" t="s">
        <v>2</v>
      </c>
      <c r="D96" s="99" t="s">
        <v>3</v>
      </c>
      <c r="E96" s="68" t="s">
        <v>20</v>
      </c>
      <c r="F96" s="68" t="s">
        <v>4</v>
      </c>
      <c r="G96" s="68" t="s">
        <v>5</v>
      </c>
      <c r="H96" s="99" t="s">
        <v>19</v>
      </c>
      <c r="I96" s="126" t="s">
        <v>40</v>
      </c>
      <c r="J96" s="99" t="s">
        <v>29</v>
      </c>
      <c r="K96" s="122" t="s">
        <v>30</v>
      </c>
      <c r="L96" s="166" t="s">
        <v>6</v>
      </c>
    </row>
    <row r="97" spans="1:12" s="2" customFormat="1" ht="15" customHeight="1" x14ac:dyDescent="0.2">
      <c r="A97" s="159">
        <v>44488</v>
      </c>
      <c r="B97" s="76" t="s">
        <v>910</v>
      </c>
      <c r="C97" s="73" t="s">
        <v>911</v>
      </c>
      <c r="D97" s="73" t="s">
        <v>104</v>
      </c>
      <c r="E97" s="73"/>
      <c r="F97" s="73"/>
      <c r="G97" s="73"/>
      <c r="H97" s="73" t="s">
        <v>853</v>
      </c>
      <c r="I97" s="74">
        <v>36</v>
      </c>
      <c r="J97" s="78">
        <v>45404</v>
      </c>
      <c r="K97" s="100">
        <v>0</v>
      </c>
      <c r="L97" s="198">
        <v>3859340</v>
      </c>
    </row>
    <row r="98" spans="1:12" s="2" customFormat="1" ht="15" customHeight="1" x14ac:dyDescent="0.2">
      <c r="A98" s="159">
        <v>44488</v>
      </c>
      <c r="B98" s="76" t="s">
        <v>912</v>
      </c>
      <c r="C98" s="73" t="s">
        <v>913</v>
      </c>
      <c r="D98" s="73" t="s">
        <v>104</v>
      </c>
      <c r="E98" s="73"/>
      <c r="F98" s="73"/>
      <c r="G98" s="73"/>
      <c r="H98" s="73" t="s">
        <v>853</v>
      </c>
      <c r="I98" s="74">
        <v>44</v>
      </c>
      <c r="J98" s="78">
        <v>52892</v>
      </c>
      <c r="K98" s="100">
        <v>0</v>
      </c>
      <c r="L98" s="198">
        <v>4401256</v>
      </c>
    </row>
    <row r="99" spans="1:12" s="2" customFormat="1" ht="15" customHeight="1" x14ac:dyDescent="0.2">
      <c r="A99" s="159">
        <v>44488</v>
      </c>
      <c r="B99" s="76" t="s">
        <v>914</v>
      </c>
      <c r="C99" s="73" t="s">
        <v>915</v>
      </c>
      <c r="D99" s="73" t="s">
        <v>104</v>
      </c>
      <c r="E99" s="73"/>
      <c r="F99" s="73"/>
      <c r="G99" s="73"/>
      <c r="H99" s="73" t="s">
        <v>853</v>
      </c>
      <c r="I99" s="74">
        <v>30</v>
      </c>
      <c r="J99" s="78">
        <v>50192</v>
      </c>
      <c r="K99" s="100">
        <v>0</v>
      </c>
      <c r="L99" s="198">
        <v>4102565</v>
      </c>
    </row>
    <row r="100" spans="1:12" s="2" customFormat="1" ht="15" customHeight="1" x14ac:dyDescent="0.2">
      <c r="A100" s="159">
        <v>44488</v>
      </c>
      <c r="B100" s="76" t="s">
        <v>916</v>
      </c>
      <c r="C100" s="73" t="s">
        <v>917</v>
      </c>
      <c r="D100" s="73" t="s">
        <v>104</v>
      </c>
      <c r="E100" s="73"/>
      <c r="F100" s="73"/>
      <c r="G100" s="73"/>
      <c r="H100" s="73" t="s">
        <v>853</v>
      </c>
      <c r="I100" s="74">
        <v>60</v>
      </c>
      <c r="J100" s="78">
        <v>67912</v>
      </c>
      <c r="K100" s="100">
        <v>0</v>
      </c>
      <c r="L100" s="198">
        <v>5465265</v>
      </c>
    </row>
    <row r="101" spans="1:12" s="2" customFormat="1" ht="15" customHeight="1" x14ac:dyDescent="0.2">
      <c r="A101" s="159"/>
      <c r="B101" s="76"/>
      <c r="C101" s="73"/>
      <c r="D101" s="73"/>
      <c r="E101" s="73"/>
      <c r="F101" s="73"/>
      <c r="G101" s="73"/>
      <c r="H101" s="73"/>
      <c r="I101" s="74"/>
      <c r="J101" s="78"/>
      <c r="K101" s="100"/>
      <c r="L101" s="198"/>
    </row>
    <row r="102" spans="1:12" s="2" customFormat="1" ht="15" customHeight="1" x14ac:dyDescent="0.2">
      <c r="A102" s="169"/>
      <c r="B102" s="83"/>
      <c r="C102" s="47"/>
      <c r="D102" s="48"/>
      <c r="E102" s="47"/>
      <c r="F102" s="47"/>
      <c r="G102" s="47"/>
      <c r="H102" s="21" t="s">
        <v>13</v>
      </c>
      <c r="I102" s="84">
        <f>SUM(I97:I101)</f>
        <v>170</v>
      </c>
      <c r="J102" s="22">
        <f>SUM(J97:J101)</f>
        <v>216400</v>
      </c>
      <c r="K102" s="101">
        <f>SUM(K97:K101)</f>
        <v>0</v>
      </c>
      <c r="L102" s="163">
        <f>SUM(L97:L101)</f>
        <v>17828426</v>
      </c>
    </row>
    <row r="103" spans="1:12" s="2" customFormat="1" ht="15" customHeight="1" x14ac:dyDescent="0.25">
      <c r="A103" s="337" t="s">
        <v>23</v>
      </c>
      <c r="B103" s="338"/>
      <c r="C103" s="338"/>
      <c r="D103" s="40"/>
      <c r="E103" s="36"/>
      <c r="F103" s="36"/>
      <c r="G103" s="36"/>
      <c r="H103" s="37"/>
      <c r="I103" s="38"/>
      <c r="J103" s="35"/>
      <c r="K103" s="95"/>
      <c r="L103" s="164"/>
    </row>
    <row r="104" spans="1:12" s="2" customFormat="1" ht="15.75" customHeight="1" x14ac:dyDescent="0.2">
      <c r="A104" s="165" t="s">
        <v>0</v>
      </c>
      <c r="B104" s="67" t="s">
        <v>1</v>
      </c>
      <c r="C104" s="99" t="s">
        <v>2</v>
      </c>
      <c r="D104" s="99" t="s">
        <v>3</v>
      </c>
      <c r="E104" s="68" t="s">
        <v>20</v>
      </c>
      <c r="F104" s="68" t="s">
        <v>4</v>
      </c>
      <c r="G104" s="68" t="s">
        <v>5</v>
      </c>
      <c r="H104" s="99" t="s">
        <v>19</v>
      </c>
      <c r="I104" s="126" t="s">
        <v>40</v>
      </c>
      <c r="J104" s="99" t="s">
        <v>29</v>
      </c>
      <c r="K104" s="123" t="s">
        <v>30</v>
      </c>
      <c r="L104" s="170" t="s">
        <v>6</v>
      </c>
    </row>
    <row r="105" spans="1:12" s="2" customFormat="1" ht="15" customHeight="1" x14ac:dyDescent="0.2">
      <c r="A105" s="161">
        <v>44470</v>
      </c>
      <c r="B105" s="71" t="s">
        <v>59</v>
      </c>
      <c r="C105" s="72" t="s">
        <v>60</v>
      </c>
      <c r="D105" s="72" t="s">
        <v>61</v>
      </c>
      <c r="E105" s="196"/>
      <c r="F105" s="197"/>
      <c r="G105" s="197"/>
      <c r="H105" s="205" t="s">
        <v>62</v>
      </c>
      <c r="I105" s="81">
        <v>1</v>
      </c>
      <c r="J105" s="202">
        <v>2700</v>
      </c>
      <c r="K105" s="97">
        <v>0</v>
      </c>
      <c r="L105" s="198">
        <v>250000</v>
      </c>
    </row>
    <row r="106" spans="1:12" s="2" customFormat="1" ht="15" customHeight="1" x14ac:dyDescent="0.2">
      <c r="A106" s="161">
        <v>44470</v>
      </c>
      <c r="B106" s="71" t="s">
        <v>63</v>
      </c>
      <c r="C106" s="72" t="s">
        <v>64</v>
      </c>
      <c r="D106" s="72" t="s">
        <v>65</v>
      </c>
      <c r="E106" s="196"/>
      <c r="F106" s="197"/>
      <c r="G106" s="197"/>
      <c r="H106" s="205" t="s">
        <v>66</v>
      </c>
      <c r="I106" s="81">
        <v>1</v>
      </c>
      <c r="J106" s="202">
        <v>0</v>
      </c>
      <c r="K106" s="97">
        <v>0</v>
      </c>
      <c r="L106" s="198">
        <v>20000</v>
      </c>
    </row>
    <row r="107" spans="1:12" s="2" customFormat="1" ht="15" customHeight="1" x14ac:dyDescent="0.2">
      <c r="A107" s="161">
        <v>44470</v>
      </c>
      <c r="B107" s="71" t="s">
        <v>67</v>
      </c>
      <c r="C107" s="72" t="s">
        <v>68</v>
      </c>
      <c r="D107" s="72" t="s">
        <v>69</v>
      </c>
      <c r="E107" s="196"/>
      <c r="F107" s="197"/>
      <c r="G107" s="197"/>
      <c r="H107" s="205" t="s">
        <v>70</v>
      </c>
      <c r="I107" s="81">
        <v>1</v>
      </c>
      <c r="J107" s="202">
        <v>0</v>
      </c>
      <c r="K107" s="97">
        <v>0</v>
      </c>
      <c r="L107" s="198">
        <v>17000</v>
      </c>
    </row>
    <row r="108" spans="1:12" s="2" customFormat="1" ht="15" customHeight="1" x14ac:dyDescent="0.2">
      <c r="A108" s="161">
        <v>44473</v>
      </c>
      <c r="B108" s="71" t="s">
        <v>121</v>
      </c>
      <c r="C108" s="72" t="s">
        <v>60</v>
      </c>
      <c r="D108" s="72" t="s">
        <v>61</v>
      </c>
      <c r="E108" s="196"/>
      <c r="F108" s="197"/>
      <c r="G108" s="197"/>
      <c r="H108" s="205" t="s">
        <v>122</v>
      </c>
      <c r="I108" s="81">
        <v>1</v>
      </c>
      <c r="J108" s="202">
        <v>0</v>
      </c>
      <c r="K108" s="97">
        <v>0</v>
      </c>
      <c r="L108" s="198">
        <v>16826</v>
      </c>
    </row>
    <row r="109" spans="1:12" s="2" customFormat="1" ht="14.25" customHeight="1" x14ac:dyDescent="0.2">
      <c r="A109" s="161">
        <v>44473</v>
      </c>
      <c r="B109" s="71" t="s">
        <v>123</v>
      </c>
      <c r="C109" s="72" t="s">
        <v>124</v>
      </c>
      <c r="D109" s="72" t="s">
        <v>125</v>
      </c>
      <c r="E109" s="196"/>
      <c r="F109" s="197"/>
      <c r="G109" s="197"/>
      <c r="H109" s="205" t="s">
        <v>126</v>
      </c>
      <c r="I109" s="81">
        <v>1</v>
      </c>
      <c r="J109" s="202">
        <v>1437</v>
      </c>
      <c r="K109" s="97">
        <v>0</v>
      </c>
      <c r="L109" s="198">
        <v>6946</v>
      </c>
    </row>
    <row r="110" spans="1:12" s="2" customFormat="1" ht="15" customHeight="1" x14ac:dyDescent="0.2">
      <c r="A110" s="159">
        <v>44473</v>
      </c>
      <c r="B110" s="76" t="s">
        <v>127</v>
      </c>
      <c r="C110" s="73" t="s">
        <v>128</v>
      </c>
      <c r="D110" s="73" t="s">
        <v>129</v>
      </c>
      <c r="E110" s="73"/>
      <c r="F110" s="196"/>
      <c r="G110" s="73"/>
      <c r="H110" s="73" t="s">
        <v>130</v>
      </c>
      <c r="I110" s="79">
        <v>1</v>
      </c>
      <c r="J110" s="233">
        <v>0</v>
      </c>
      <c r="K110" s="115">
        <v>0</v>
      </c>
      <c r="L110" s="160">
        <v>7200</v>
      </c>
    </row>
    <row r="111" spans="1:12" s="2" customFormat="1" ht="15" customHeight="1" x14ac:dyDescent="0.2">
      <c r="A111" s="161">
        <v>44474</v>
      </c>
      <c r="B111" s="71" t="s">
        <v>131</v>
      </c>
      <c r="C111" s="72" t="s">
        <v>132</v>
      </c>
      <c r="D111" s="72" t="s">
        <v>133</v>
      </c>
      <c r="E111" s="196"/>
      <c r="F111" s="197"/>
      <c r="G111" s="197"/>
      <c r="H111" s="205" t="s">
        <v>134</v>
      </c>
      <c r="I111" s="81">
        <v>1</v>
      </c>
      <c r="J111" s="202">
        <v>0</v>
      </c>
      <c r="K111" s="97">
        <v>0</v>
      </c>
      <c r="L111" s="160">
        <v>3000</v>
      </c>
    </row>
    <row r="112" spans="1:12" s="2" customFormat="1" ht="15" customHeight="1" x14ac:dyDescent="0.2">
      <c r="A112" s="159">
        <v>44474</v>
      </c>
      <c r="B112" s="76" t="s">
        <v>135</v>
      </c>
      <c r="C112" s="73" t="s">
        <v>136</v>
      </c>
      <c r="D112" s="73" t="s">
        <v>137</v>
      </c>
      <c r="E112" s="73"/>
      <c r="F112" s="196"/>
      <c r="G112" s="73"/>
      <c r="H112" s="73" t="s">
        <v>138</v>
      </c>
      <c r="I112" s="79">
        <v>1</v>
      </c>
      <c r="J112" s="233">
        <v>0</v>
      </c>
      <c r="K112" s="115">
        <v>0</v>
      </c>
      <c r="L112" s="160">
        <v>1500</v>
      </c>
    </row>
    <row r="113" spans="1:12" s="2" customFormat="1" ht="15" customHeight="1" x14ac:dyDescent="0.2">
      <c r="A113" s="161">
        <v>44474</v>
      </c>
      <c r="B113" s="71" t="s">
        <v>139</v>
      </c>
      <c r="C113" s="72" t="s">
        <v>140</v>
      </c>
      <c r="D113" s="72" t="s">
        <v>141</v>
      </c>
      <c r="E113" s="196"/>
      <c r="F113" s="197"/>
      <c r="G113" s="197"/>
      <c r="H113" s="205" t="s">
        <v>142</v>
      </c>
      <c r="I113" s="81">
        <v>1</v>
      </c>
      <c r="J113" s="202">
        <v>0</v>
      </c>
      <c r="K113" s="97">
        <v>0</v>
      </c>
      <c r="L113" s="160">
        <v>950</v>
      </c>
    </row>
    <row r="114" spans="1:12" s="2" customFormat="1" ht="15" customHeight="1" x14ac:dyDescent="0.2">
      <c r="A114" s="161">
        <v>44474</v>
      </c>
      <c r="B114" s="71" t="s">
        <v>143</v>
      </c>
      <c r="C114" s="72" t="s">
        <v>144</v>
      </c>
      <c r="D114" s="72" t="s">
        <v>145</v>
      </c>
      <c r="E114" s="196"/>
      <c r="F114" s="197"/>
      <c r="G114" s="197"/>
      <c r="H114" s="205" t="s">
        <v>146</v>
      </c>
      <c r="I114" s="81">
        <v>1</v>
      </c>
      <c r="J114" s="202">
        <v>0</v>
      </c>
      <c r="K114" s="97">
        <v>0</v>
      </c>
      <c r="L114" s="198">
        <v>14000</v>
      </c>
    </row>
    <row r="115" spans="1:12" s="2" customFormat="1" ht="15" customHeight="1" x14ac:dyDescent="0.2">
      <c r="A115" s="161">
        <v>44475</v>
      </c>
      <c r="B115" s="71" t="s">
        <v>147</v>
      </c>
      <c r="C115" s="72" t="s">
        <v>148</v>
      </c>
      <c r="D115" s="72" t="s">
        <v>149</v>
      </c>
      <c r="E115" s="196"/>
      <c r="F115" s="197"/>
      <c r="G115" s="197"/>
      <c r="H115" s="205" t="s">
        <v>150</v>
      </c>
      <c r="I115" s="81">
        <v>1</v>
      </c>
      <c r="J115" s="202">
        <v>0</v>
      </c>
      <c r="K115" s="97">
        <v>0</v>
      </c>
      <c r="L115" s="198">
        <v>4700</v>
      </c>
    </row>
    <row r="116" spans="1:12" s="2" customFormat="1" ht="15" customHeight="1" x14ac:dyDescent="0.2">
      <c r="A116" s="203">
        <v>44475</v>
      </c>
      <c r="B116" s="71" t="s">
        <v>151</v>
      </c>
      <c r="C116" s="72" t="s">
        <v>152</v>
      </c>
      <c r="D116" s="72" t="s">
        <v>153</v>
      </c>
      <c r="E116" s="196"/>
      <c r="F116" s="197"/>
      <c r="G116" s="197"/>
      <c r="H116" s="205" t="s">
        <v>154</v>
      </c>
      <c r="I116" s="81">
        <v>1</v>
      </c>
      <c r="J116" s="202">
        <v>0</v>
      </c>
      <c r="K116" s="97">
        <v>0</v>
      </c>
      <c r="L116" s="198">
        <v>12000</v>
      </c>
    </row>
    <row r="117" spans="1:12" s="2" customFormat="1" ht="15" customHeight="1" x14ac:dyDescent="0.2">
      <c r="A117" s="161">
        <v>44475</v>
      </c>
      <c r="B117" s="71" t="s">
        <v>155</v>
      </c>
      <c r="C117" s="72" t="s">
        <v>156</v>
      </c>
      <c r="D117" s="72" t="s">
        <v>157</v>
      </c>
      <c r="E117" s="196"/>
      <c r="F117" s="197"/>
      <c r="G117" s="197"/>
      <c r="H117" s="205" t="s">
        <v>158</v>
      </c>
      <c r="I117" s="81">
        <v>1</v>
      </c>
      <c r="J117" s="202">
        <v>0</v>
      </c>
      <c r="K117" s="97">
        <v>0</v>
      </c>
      <c r="L117" s="198">
        <v>13000</v>
      </c>
    </row>
    <row r="118" spans="1:12" s="2" customFormat="1" ht="15" customHeight="1" x14ac:dyDescent="0.2">
      <c r="A118" s="161">
        <v>44475</v>
      </c>
      <c r="B118" s="71" t="s">
        <v>209</v>
      </c>
      <c r="C118" s="72" t="s">
        <v>210</v>
      </c>
      <c r="D118" s="72" t="s">
        <v>211</v>
      </c>
      <c r="E118" s="196"/>
      <c r="F118" s="197"/>
      <c r="G118" s="197"/>
      <c r="H118" s="205" t="s">
        <v>212</v>
      </c>
      <c r="I118" s="81">
        <v>1</v>
      </c>
      <c r="J118" s="202">
        <v>1399</v>
      </c>
      <c r="K118" s="97">
        <v>352</v>
      </c>
      <c r="L118" s="198">
        <v>68740</v>
      </c>
    </row>
    <row r="119" spans="1:12" s="2" customFormat="1" ht="15" customHeight="1" x14ac:dyDescent="0.2">
      <c r="A119" s="161">
        <v>44475</v>
      </c>
      <c r="B119" s="71" t="s">
        <v>213</v>
      </c>
      <c r="C119" s="72" t="s">
        <v>214</v>
      </c>
      <c r="D119" s="72" t="s">
        <v>215</v>
      </c>
      <c r="E119" s="196"/>
      <c r="F119" s="197"/>
      <c r="G119" s="197"/>
      <c r="H119" s="205" t="s">
        <v>216</v>
      </c>
      <c r="I119" s="81">
        <v>1</v>
      </c>
      <c r="J119" s="202">
        <v>0</v>
      </c>
      <c r="K119" s="97">
        <v>0</v>
      </c>
      <c r="L119" s="198">
        <v>15630</v>
      </c>
    </row>
    <row r="120" spans="1:12" s="2" customFormat="1" ht="15" customHeight="1" x14ac:dyDescent="0.2">
      <c r="A120" s="161">
        <v>44475</v>
      </c>
      <c r="B120" s="71" t="s">
        <v>217</v>
      </c>
      <c r="C120" s="72" t="s">
        <v>218</v>
      </c>
      <c r="D120" s="72" t="s">
        <v>219</v>
      </c>
      <c r="E120" s="196"/>
      <c r="F120" s="197"/>
      <c r="G120" s="197"/>
      <c r="H120" s="205" t="s">
        <v>220</v>
      </c>
      <c r="I120" s="81">
        <v>1</v>
      </c>
      <c r="J120" s="75">
        <v>0</v>
      </c>
      <c r="K120" s="97">
        <v>0</v>
      </c>
      <c r="L120" s="160">
        <v>10870</v>
      </c>
    </row>
    <row r="121" spans="1:12" s="2" customFormat="1" ht="15" customHeight="1" x14ac:dyDescent="0.2">
      <c r="A121" s="203">
        <v>44475</v>
      </c>
      <c r="B121" s="204" t="s">
        <v>221</v>
      </c>
      <c r="C121" s="205" t="s">
        <v>222</v>
      </c>
      <c r="D121" s="205" t="s">
        <v>223</v>
      </c>
      <c r="E121" s="196"/>
      <c r="F121" s="230"/>
      <c r="G121" s="230"/>
      <c r="H121" s="205" t="s">
        <v>224</v>
      </c>
      <c r="I121" s="79">
        <v>1</v>
      </c>
      <c r="J121" s="231">
        <v>0</v>
      </c>
      <c r="K121" s="232">
        <v>0</v>
      </c>
      <c r="L121" s="160">
        <v>12000</v>
      </c>
    </row>
    <row r="122" spans="1:12" s="2" customFormat="1" ht="15" customHeight="1" x14ac:dyDescent="0.2">
      <c r="A122" s="161">
        <v>44476</v>
      </c>
      <c r="B122" s="71" t="s">
        <v>247</v>
      </c>
      <c r="C122" s="72" t="s">
        <v>248</v>
      </c>
      <c r="D122" s="72" t="s">
        <v>223</v>
      </c>
      <c r="E122" s="196"/>
      <c r="F122" s="197"/>
      <c r="G122" s="197"/>
      <c r="H122" s="205" t="s">
        <v>249</v>
      </c>
      <c r="I122" s="81">
        <v>1</v>
      </c>
      <c r="J122" s="202">
        <v>2023</v>
      </c>
      <c r="K122" s="97">
        <v>693</v>
      </c>
      <c r="L122" s="198">
        <v>46274</v>
      </c>
    </row>
    <row r="123" spans="1:12" s="2" customFormat="1" ht="15" customHeight="1" x14ac:dyDescent="0.2">
      <c r="A123" s="159">
        <v>44476</v>
      </c>
      <c r="B123" s="76" t="s">
        <v>250</v>
      </c>
      <c r="C123" s="73" t="s">
        <v>251</v>
      </c>
      <c r="D123" s="73" t="s">
        <v>252</v>
      </c>
      <c r="E123" s="73"/>
      <c r="F123" s="196"/>
      <c r="G123" s="73"/>
      <c r="H123" s="73" t="s">
        <v>253</v>
      </c>
      <c r="I123" s="79">
        <v>1</v>
      </c>
      <c r="J123" s="233">
        <v>0</v>
      </c>
      <c r="K123" s="115">
        <v>0</v>
      </c>
      <c r="L123" s="160">
        <v>3700</v>
      </c>
    </row>
    <row r="124" spans="1:12" s="2" customFormat="1" ht="15" customHeight="1" x14ac:dyDescent="0.2">
      <c r="A124" s="161">
        <v>44476</v>
      </c>
      <c r="B124" s="71" t="s">
        <v>256</v>
      </c>
      <c r="C124" s="72" t="s">
        <v>257</v>
      </c>
      <c r="D124" s="72" t="s">
        <v>258</v>
      </c>
      <c r="E124" s="196"/>
      <c r="F124" s="197"/>
      <c r="G124" s="197"/>
      <c r="H124" s="205" t="s">
        <v>259</v>
      </c>
      <c r="I124" s="81">
        <v>1</v>
      </c>
      <c r="J124" s="202">
        <v>0</v>
      </c>
      <c r="K124" s="97">
        <v>0</v>
      </c>
      <c r="L124" s="198">
        <v>2355</v>
      </c>
    </row>
    <row r="125" spans="1:12" s="2" customFormat="1" ht="15" customHeight="1" x14ac:dyDescent="0.2">
      <c r="A125" s="161">
        <v>44476</v>
      </c>
      <c r="B125" s="71" t="s">
        <v>260</v>
      </c>
      <c r="C125" s="72" t="s">
        <v>261</v>
      </c>
      <c r="D125" s="72" t="s">
        <v>262</v>
      </c>
      <c r="E125" s="196"/>
      <c r="F125" s="197"/>
      <c r="G125" s="197"/>
      <c r="H125" s="205" t="s">
        <v>263</v>
      </c>
      <c r="I125" s="81">
        <v>1</v>
      </c>
      <c r="J125" s="202">
        <v>0</v>
      </c>
      <c r="K125" s="97">
        <v>0</v>
      </c>
      <c r="L125" s="198">
        <v>10416</v>
      </c>
    </row>
    <row r="126" spans="1:12" s="2" customFormat="1" ht="15" customHeight="1" x14ac:dyDescent="0.2">
      <c r="A126" s="161">
        <v>44477</v>
      </c>
      <c r="B126" s="71" t="s">
        <v>254</v>
      </c>
      <c r="C126" s="72" t="s">
        <v>255</v>
      </c>
      <c r="D126" s="72"/>
      <c r="E126" s="196"/>
      <c r="F126" s="197"/>
      <c r="G126" s="197"/>
      <c r="H126" s="205" t="s">
        <v>158</v>
      </c>
      <c r="I126" s="81">
        <v>1</v>
      </c>
      <c r="J126" s="202">
        <v>0</v>
      </c>
      <c r="K126" s="97">
        <v>0</v>
      </c>
      <c r="L126" s="198">
        <v>8300</v>
      </c>
    </row>
    <row r="127" spans="1:12" s="2" customFormat="1" ht="15" customHeight="1" x14ac:dyDescent="0.2">
      <c r="A127" s="161">
        <v>44477</v>
      </c>
      <c r="B127" s="71" t="s">
        <v>264</v>
      </c>
      <c r="C127" s="72" t="s">
        <v>265</v>
      </c>
      <c r="D127" s="72" t="s">
        <v>266</v>
      </c>
      <c r="E127" s="196"/>
      <c r="F127" s="197"/>
      <c r="G127" s="197"/>
      <c r="H127" s="205" t="s">
        <v>142</v>
      </c>
      <c r="I127" s="81">
        <v>1</v>
      </c>
      <c r="J127" s="202">
        <v>0</v>
      </c>
      <c r="K127" s="97">
        <v>0</v>
      </c>
      <c r="L127" s="198">
        <v>1600</v>
      </c>
    </row>
    <row r="128" spans="1:12" s="2" customFormat="1" ht="15" customHeight="1" x14ac:dyDescent="0.2">
      <c r="A128" s="161">
        <v>44477</v>
      </c>
      <c r="B128" s="71" t="s">
        <v>280</v>
      </c>
      <c r="C128" s="72" t="s">
        <v>281</v>
      </c>
      <c r="D128" s="72" t="s">
        <v>282</v>
      </c>
      <c r="E128" s="196"/>
      <c r="F128" s="197"/>
      <c r="G128" s="197"/>
      <c r="H128" s="205" t="s">
        <v>283</v>
      </c>
      <c r="I128" s="81">
        <v>1</v>
      </c>
      <c r="J128" s="202">
        <v>0</v>
      </c>
      <c r="K128" s="97">
        <v>0</v>
      </c>
      <c r="L128" s="198">
        <v>10000</v>
      </c>
    </row>
    <row r="129" spans="1:12" s="2" customFormat="1" ht="15" customHeight="1" x14ac:dyDescent="0.2">
      <c r="A129" s="161">
        <v>44477</v>
      </c>
      <c r="B129" s="71" t="s">
        <v>432</v>
      </c>
      <c r="C129" s="72" t="s">
        <v>433</v>
      </c>
      <c r="D129" s="72" t="s">
        <v>434</v>
      </c>
      <c r="E129" s="196"/>
      <c r="F129" s="197"/>
      <c r="G129" s="197"/>
      <c r="H129" s="205" t="s">
        <v>435</v>
      </c>
      <c r="I129" s="81">
        <v>1</v>
      </c>
      <c r="J129" s="202">
        <v>0</v>
      </c>
      <c r="K129" s="97">
        <v>0</v>
      </c>
      <c r="L129" s="198">
        <v>50000</v>
      </c>
    </row>
    <row r="130" spans="1:12" s="2" customFormat="1" ht="15" customHeight="1" x14ac:dyDescent="0.2">
      <c r="A130" s="161">
        <v>44477</v>
      </c>
      <c r="B130" s="71" t="s">
        <v>436</v>
      </c>
      <c r="C130" s="72" t="s">
        <v>437</v>
      </c>
      <c r="D130" s="72" t="s">
        <v>262</v>
      </c>
      <c r="E130" s="196"/>
      <c r="F130" s="197"/>
      <c r="G130" s="197"/>
      <c r="H130" s="205" t="s">
        <v>438</v>
      </c>
      <c r="I130" s="81">
        <v>1</v>
      </c>
      <c r="J130" s="202">
        <v>0</v>
      </c>
      <c r="K130" s="97">
        <v>0</v>
      </c>
      <c r="L130" s="198">
        <v>6300</v>
      </c>
    </row>
    <row r="131" spans="1:12" s="2" customFormat="1" ht="15" customHeight="1" x14ac:dyDescent="0.2">
      <c r="A131" s="161">
        <v>44477</v>
      </c>
      <c r="B131" s="71" t="s">
        <v>490</v>
      </c>
      <c r="C131" s="72" t="s">
        <v>491</v>
      </c>
      <c r="D131" s="72" t="s">
        <v>492</v>
      </c>
      <c r="E131" s="196"/>
      <c r="F131" s="197"/>
      <c r="G131" s="197"/>
      <c r="H131" s="205" t="s">
        <v>493</v>
      </c>
      <c r="I131" s="81">
        <v>1</v>
      </c>
      <c r="J131" s="202">
        <v>0</v>
      </c>
      <c r="K131" s="97">
        <v>0</v>
      </c>
      <c r="L131" s="198">
        <v>32143</v>
      </c>
    </row>
    <row r="132" spans="1:12" s="2" customFormat="1" ht="15" customHeight="1" x14ac:dyDescent="0.2">
      <c r="A132" s="161">
        <v>44477</v>
      </c>
      <c r="B132" s="71" t="s">
        <v>494</v>
      </c>
      <c r="C132" s="72" t="s">
        <v>495</v>
      </c>
      <c r="D132" s="72" t="s">
        <v>492</v>
      </c>
      <c r="E132" s="196"/>
      <c r="F132" s="197"/>
      <c r="G132" s="197"/>
      <c r="H132" s="205" t="s">
        <v>493</v>
      </c>
      <c r="I132" s="81">
        <v>1</v>
      </c>
      <c r="J132" s="202">
        <v>0</v>
      </c>
      <c r="K132" s="97">
        <v>0</v>
      </c>
      <c r="L132" s="198">
        <v>32143</v>
      </c>
    </row>
    <row r="133" spans="1:12" s="2" customFormat="1" ht="15" customHeight="1" x14ac:dyDescent="0.2">
      <c r="A133" s="161">
        <v>44477</v>
      </c>
      <c r="B133" s="71" t="s">
        <v>496</v>
      </c>
      <c r="C133" s="72" t="s">
        <v>497</v>
      </c>
      <c r="D133" s="72" t="s">
        <v>492</v>
      </c>
      <c r="E133" s="196"/>
      <c r="F133" s="197"/>
      <c r="G133" s="197"/>
      <c r="H133" s="205" t="s">
        <v>493</v>
      </c>
      <c r="I133" s="81">
        <v>1</v>
      </c>
      <c r="J133" s="202">
        <v>0</v>
      </c>
      <c r="K133" s="97">
        <v>0</v>
      </c>
      <c r="L133" s="198">
        <v>32143</v>
      </c>
    </row>
    <row r="134" spans="1:12" s="2" customFormat="1" ht="15" customHeight="1" x14ac:dyDescent="0.2">
      <c r="A134" s="161">
        <v>44477</v>
      </c>
      <c r="B134" s="71" t="s">
        <v>498</v>
      </c>
      <c r="C134" s="72" t="s">
        <v>499</v>
      </c>
      <c r="D134" s="72" t="s">
        <v>492</v>
      </c>
      <c r="E134" s="196"/>
      <c r="F134" s="197"/>
      <c r="G134" s="197"/>
      <c r="H134" s="205" t="s">
        <v>493</v>
      </c>
      <c r="I134" s="81">
        <v>1</v>
      </c>
      <c r="J134" s="202">
        <v>0</v>
      </c>
      <c r="K134" s="97">
        <v>0</v>
      </c>
      <c r="L134" s="198">
        <v>32143</v>
      </c>
    </row>
    <row r="135" spans="1:12" s="2" customFormat="1" ht="15" customHeight="1" x14ac:dyDescent="0.2">
      <c r="A135" s="161">
        <v>44477</v>
      </c>
      <c r="B135" s="71" t="s">
        <v>500</v>
      </c>
      <c r="C135" s="72" t="s">
        <v>501</v>
      </c>
      <c r="D135" s="72" t="s">
        <v>492</v>
      </c>
      <c r="E135" s="196"/>
      <c r="F135" s="197"/>
      <c r="G135" s="197"/>
      <c r="H135" s="205" t="s">
        <v>493</v>
      </c>
      <c r="I135" s="81">
        <v>1</v>
      </c>
      <c r="J135" s="202">
        <v>0</v>
      </c>
      <c r="K135" s="97">
        <v>0</v>
      </c>
      <c r="L135" s="198">
        <v>32143</v>
      </c>
    </row>
    <row r="136" spans="1:12" s="2" customFormat="1" ht="15" customHeight="1" x14ac:dyDescent="0.2">
      <c r="A136" s="161">
        <v>44477</v>
      </c>
      <c r="B136" s="71" t="s">
        <v>502</v>
      </c>
      <c r="C136" s="72" t="s">
        <v>503</v>
      </c>
      <c r="D136" s="72" t="s">
        <v>492</v>
      </c>
      <c r="E136" s="196"/>
      <c r="F136" s="197"/>
      <c r="G136" s="197"/>
      <c r="H136" s="205" t="s">
        <v>493</v>
      </c>
      <c r="I136" s="81">
        <v>1</v>
      </c>
      <c r="J136" s="202">
        <v>0</v>
      </c>
      <c r="K136" s="97">
        <v>0</v>
      </c>
      <c r="L136" s="198">
        <v>32143</v>
      </c>
    </row>
    <row r="137" spans="1:12" s="2" customFormat="1" ht="15" customHeight="1" x14ac:dyDescent="0.2">
      <c r="A137" s="161">
        <v>44477</v>
      </c>
      <c r="B137" s="71" t="s">
        <v>504</v>
      </c>
      <c r="C137" s="72" t="s">
        <v>505</v>
      </c>
      <c r="D137" s="72" t="s">
        <v>492</v>
      </c>
      <c r="E137" s="196"/>
      <c r="F137" s="197"/>
      <c r="G137" s="197"/>
      <c r="H137" s="205" t="s">
        <v>493</v>
      </c>
      <c r="I137" s="81">
        <v>1</v>
      </c>
      <c r="J137" s="202">
        <v>0</v>
      </c>
      <c r="K137" s="97">
        <v>0</v>
      </c>
      <c r="L137" s="198">
        <v>32143</v>
      </c>
    </row>
    <row r="138" spans="1:12" s="2" customFormat="1" ht="15" customHeight="1" x14ac:dyDescent="0.2">
      <c r="A138" s="161">
        <v>44480</v>
      </c>
      <c r="B138" s="71" t="s">
        <v>410</v>
      </c>
      <c r="C138" s="72" t="s">
        <v>411</v>
      </c>
      <c r="D138" s="72" t="s">
        <v>412</v>
      </c>
      <c r="E138" s="196"/>
      <c r="F138" s="197"/>
      <c r="G138" s="197"/>
      <c r="H138" s="205" t="s">
        <v>413</v>
      </c>
      <c r="I138" s="81">
        <v>1</v>
      </c>
      <c r="J138" s="202">
        <v>0</v>
      </c>
      <c r="K138" s="97">
        <v>0</v>
      </c>
      <c r="L138" s="198">
        <v>3000</v>
      </c>
    </row>
    <row r="139" spans="1:12" s="2" customFormat="1" ht="15" customHeight="1" x14ac:dyDescent="0.2">
      <c r="A139" s="161">
        <v>44480</v>
      </c>
      <c r="B139" s="71" t="s">
        <v>439</v>
      </c>
      <c r="C139" s="72" t="s">
        <v>440</v>
      </c>
      <c r="D139" s="72" t="s">
        <v>426</v>
      </c>
      <c r="E139" s="196"/>
      <c r="F139" s="197"/>
      <c r="G139" s="197"/>
      <c r="H139" s="205" t="s">
        <v>441</v>
      </c>
      <c r="I139" s="81">
        <v>1</v>
      </c>
      <c r="J139" s="202">
        <v>0</v>
      </c>
      <c r="K139" s="97">
        <v>0</v>
      </c>
      <c r="L139" s="198">
        <v>1000</v>
      </c>
    </row>
    <row r="140" spans="1:12" s="2" customFormat="1" ht="15" customHeight="1" x14ac:dyDescent="0.2">
      <c r="A140" s="161">
        <v>44480</v>
      </c>
      <c r="B140" s="71" t="s">
        <v>442</v>
      </c>
      <c r="C140" s="72" t="s">
        <v>443</v>
      </c>
      <c r="D140" s="72" t="s">
        <v>444</v>
      </c>
      <c r="E140" s="196"/>
      <c r="F140" s="197"/>
      <c r="G140" s="197"/>
      <c r="H140" s="205" t="s">
        <v>445</v>
      </c>
      <c r="I140" s="81">
        <v>1</v>
      </c>
      <c r="J140" s="202">
        <v>0</v>
      </c>
      <c r="K140" s="97">
        <v>0</v>
      </c>
      <c r="L140" s="198">
        <v>2923</v>
      </c>
    </row>
    <row r="141" spans="1:12" s="2" customFormat="1" ht="15" customHeight="1" x14ac:dyDescent="0.2">
      <c r="A141" s="159">
        <v>44480</v>
      </c>
      <c r="B141" s="76" t="s">
        <v>446</v>
      </c>
      <c r="C141" s="73" t="s">
        <v>447</v>
      </c>
      <c r="D141" s="73"/>
      <c r="E141" s="73"/>
      <c r="F141" s="196"/>
      <c r="G141" s="73"/>
      <c r="H141" s="73" t="s">
        <v>70</v>
      </c>
      <c r="I141" s="79">
        <v>1</v>
      </c>
      <c r="J141" s="233">
        <v>0</v>
      </c>
      <c r="K141" s="115">
        <v>0</v>
      </c>
      <c r="L141" s="160">
        <v>17000</v>
      </c>
    </row>
    <row r="142" spans="1:12" s="2" customFormat="1" ht="15" customHeight="1" x14ac:dyDescent="0.2">
      <c r="A142" s="161">
        <v>44480</v>
      </c>
      <c r="B142" s="71" t="s">
        <v>448</v>
      </c>
      <c r="C142" s="72" t="s">
        <v>449</v>
      </c>
      <c r="D142" s="72" t="s">
        <v>450</v>
      </c>
      <c r="E142" s="196"/>
      <c r="F142" s="197"/>
      <c r="G142" s="197"/>
      <c r="H142" s="205" t="s">
        <v>451</v>
      </c>
      <c r="I142" s="81">
        <v>1</v>
      </c>
      <c r="J142" s="202">
        <v>0</v>
      </c>
      <c r="K142" s="97">
        <v>0</v>
      </c>
      <c r="L142" s="198">
        <v>16173</v>
      </c>
    </row>
    <row r="143" spans="1:12" s="2" customFormat="1" ht="15" customHeight="1" x14ac:dyDescent="0.2">
      <c r="A143" s="161">
        <v>44480</v>
      </c>
      <c r="B143" s="71" t="s">
        <v>452</v>
      </c>
      <c r="C143" s="72" t="s">
        <v>453</v>
      </c>
      <c r="D143" s="72" t="s">
        <v>454</v>
      </c>
      <c r="E143" s="196"/>
      <c r="F143" s="197"/>
      <c r="G143" s="197"/>
      <c r="H143" s="205" t="s">
        <v>455</v>
      </c>
      <c r="I143" s="81">
        <v>1</v>
      </c>
      <c r="J143" s="202">
        <v>0</v>
      </c>
      <c r="K143" s="97">
        <v>0</v>
      </c>
      <c r="L143" s="198">
        <v>10000</v>
      </c>
    </row>
    <row r="144" spans="1:12" s="2" customFormat="1" ht="15" customHeight="1" x14ac:dyDescent="0.2">
      <c r="A144" s="161">
        <v>44481</v>
      </c>
      <c r="B144" s="71" t="s">
        <v>428</v>
      </c>
      <c r="C144" s="72" t="s">
        <v>429</v>
      </c>
      <c r="D144" s="72" t="s">
        <v>430</v>
      </c>
      <c r="E144" s="196"/>
      <c r="F144" s="197"/>
      <c r="G144" s="197"/>
      <c r="H144" s="205" t="s">
        <v>431</v>
      </c>
      <c r="I144" s="81">
        <v>1</v>
      </c>
      <c r="J144" s="202">
        <v>0</v>
      </c>
      <c r="K144" s="97">
        <v>0</v>
      </c>
      <c r="L144" s="198">
        <v>14060</v>
      </c>
    </row>
    <row r="145" spans="1:12" s="2" customFormat="1" ht="15" customHeight="1" x14ac:dyDescent="0.2">
      <c r="A145" s="161">
        <v>44481</v>
      </c>
      <c r="B145" s="71" t="s">
        <v>456</v>
      </c>
      <c r="C145" s="72" t="s">
        <v>457</v>
      </c>
      <c r="D145" s="72"/>
      <c r="E145" s="196"/>
      <c r="F145" s="197"/>
      <c r="G145" s="197"/>
      <c r="H145" s="205" t="s">
        <v>438</v>
      </c>
      <c r="I145" s="81">
        <v>1</v>
      </c>
      <c r="J145" s="202">
        <v>0</v>
      </c>
      <c r="K145" s="97">
        <v>0</v>
      </c>
      <c r="L145" s="198">
        <v>4900</v>
      </c>
    </row>
    <row r="146" spans="1:12" s="2" customFormat="1" ht="15" customHeight="1" x14ac:dyDescent="0.2">
      <c r="A146" s="161">
        <v>44481</v>
      </c>
      <c r="B146" s="71" t="s">
        <v>458</v>
      </c>
      <c r="C146" s="72" t="s">
        <v>459</v>
      </c>
      <c r="D146" s="72" t="s">
        <v>460</v>
      </c>
      <c r="E146" s="196"/>
      <c r="F146" s="197"/>
      <c r="G146" s="197"/>
      <c r="H146" s="205" t="s">
        <v>461</v>
      </c>
      <c r="I146" s="81">
        <v>1</v>
      </c>
      <c r="J146" s="202">
        <v>0</v>
      </c>
      <c r="K146" s="97">
        <v>0</v>
      </c>
      <c r="L146" s="198">
        <v>5000</v>
      </c>
    </row>
    <row r="147" spans="1:12" s="2" customFormat="1" ht="15" customHeight="1" x14ac:dyDescent="0.2">
      <c r="A147" s="303">
        <v>44481</v>
      </c>
      <c r="B147" s="71" t="s">
        <v>462</v>
      </c>
      <c r="C147" s="72" t="s">
        <v>463</v>
      </c>
      <c r="D147" s="72" t="s">
        <v>286</v>
      </c>
      <c r="E147" s="196"/>
      <c r="F147" s="197"/>
      <c r="G147" s="197"/>
      <c r="H147" s="205" t="s">
        <v>438</v>
      </c>
      <c r="I147" s="81">
        <v>1</v>
      </c>
      <c r="J147" s="75">
        <v>0</v>
      </c>
      <c r="K147" s="97">
        <v>0</v>
      </c>
      <c r="L147" s="160">
        <v>5000</v>
      </c>
    </row>
    <row r="148" spans="1:12" s="2" customFormat="1" ht="15" customHeight="1" x14ac:dyDescent="0.2">
      <c r="A148" s="161">
        <v>44481</v>
      </c>
      <c r="B148" s="71" t="s">
        <v>464</v>
      </c>
      <c r="C148" s="72" t="s">
        <v>465</v>
      </c>
      <c r="D148" s="72" t="s">
        <v>466</v>
      </c>
      <c r="E148" s="196"/>
      <c r="F148" s="197"/>
      <c r="G148" s="197"/>
      <c r="H148" s="205" t="s">
        <v>438</v>
      </c>
      <c r="I148" s="81">
        <v>1</v>
      </c>
      <c r="J148" s="202">
        <v>0</v>
      </c>
      <c r="K148" s="97">
        <v>0</v>
      </c>
      <c r="L148" s="198">
        <v>14000</v>
      </c>
    </row>
    <row r="149" spans="1:12" s="2" customFormat="1" ht="15" customHeight="1" x14ac:dyDescent="0.2">
      <c r="A149" s="161">
        <v>44481</v>
      </c>
      <c r="B149" s="71" t="s">
        <v>467</v>
      </c>
      <c r="C149" s="72" t="s">
        <v>468</v>
      </c>
      <c r="D149" s="72" t="s">
        <v>469</v>
      </c>
      <c r="E149" s="196"/>
      <c r="F149" s="197"/>
      <c r="G149" s="197"/>
      <c r="H149" s="205" t="s">
        <v>438</v>
      </c>
      <c r="I149" s="81">
        <v>1</v>
      </c>
      <c r="J149" s="202">
        <v>0</v>
      </c>
      <c r="K149" s="97">
        <v>0</v>
      </c>
      <c r="L149" s="198">
        <v>4400</v>
      </c>
    </row>
    <row r="150" spans="1:12" s="2" customFormat="1" ht="15" customHeight="1" x14ac:dyDescent="0.2">
      <c r="A150" s="161">
        <v>44481</v>
      </c>
      <c r="B150" s="71" t="s">
        <v>470</v>
      </c>
      <c r="C150" s="72" t="s">
        <v>471</v>
      </c>
      <c r="D150" s="72" t="s">
        <v>472</v>
      </c>
      <c r="E150" s="196"/>
      <c r="F150" s="197"/>
      <c r="G150" s="197"/>
      <c r="H150" s="205" t="s">
        <v>263</v>
      </c>
      <c r="I150" s="81">
        <v>1</v>
      </c>
      <c r="J150" s="202">
        <v>0</v>
      </c>
      <c r="K150" s="97">
        <v>0</v>
      </c>
      <c r="L150" s="198">
        <v>9378</v>
      </c>
    </row>
    <row r="151" spans="1:12" s="2" customFormat="1" ht="15" customHeight="1" x14ac:dyDescent="0.2">
      <c r="A151" s="161">
        <v>44481</v>
      </c>
      <c r="B151" s="71" t="s">
        <v>484</v>
      </c>
      <c r="C151" s="72" t="s">
        <v>485</v>
      </c>
      <c r="D151" s="72" t="s">
        <v>460</v>
      </c>
      <c r="E151" s="196"/>
      <c r="F151" s="197"/>
      <c r="G151" s="197"/>
      <c r="H151" s="205" t="s">
        <v>224</v>
      </c>
      <c r="I151" s="81">
        <v>1</v>
      </c>
      <c r="J151" s="202">
        <v>0</v>
      </c>
      <c r="K151" s="97">
        <v>0</v>
      </c>
      <c r="L151" s="198">
        <v>7500</v>
      </c>
    </row>
    <row r="152" spans="1:12" s="2" customFormat="1" ht="15" customHeight="1" x14ac:dyDescent="0.2">
      <c r="A152" s="161">
        <v>44481</v>
      </c>
      <c r="B152" s="71" t="s">
        <v>847</v>
      </c>
      <c r="C152" s="72" t="s">
        <v>848</v>
      </c>
      <c r="D152" s="72" t="s">
        <v>849</v>
      </c>
      <c r="E152" s="196"/>
      <c r="F152" s="197"/>
      <c r="G152" s="197"/>
      <c r="H152" s="205" t="s">
        <v>850</v>
      </c>
      <c r="I152" s="81">
        <v>1</v>
      </c>
      <c r="J152" s="202">
        <v>0</v>
      </c>
      <c r="K152" s="97">
        <v>0</v>
      </c>
      <c r="L152" s="198">
        <v>55440</v>
      </c>
    </row>
    <row r="153" spans="1:12" s="2" customFormat="1" ht="15" customHeight="1" x14ac:dyDescent="0.2">
      <c r="A153" s="161">
        <v>44482</v>
      </c>
      <c r="B153" s="71" t="s">
        <v>476</v>
      </c>
      <c r="C153" s="72" t="s">
        <v>477</v>
      </c>
      <c r="D153" s="72" t="s">
        <v>478</v>
      </c>
      <c r="E153" s="196"/>
      <c r="F153" s="197"/>
      <c r="G153" s="197"/>
      <c r="H153" s="243" t="s">
        <v>479</v>
      </c>
      <c r="I153" s="81">
        <v>1</v>
      </c>
      <c r="J153" s="202">
        <v>0</v>
      </c>
      <c r="K153" s="97">
        <v>0</v>
      </c>
      <c r="L153" s="198">
        <v>6600</v>
      </c>
    </row>
    <row r="154" spans="1:12" s="2" customFormat="1" ht="15" customHeight="1" x14ac:dyDescent="0.2">
      <c r="A154" s="161">
        <v>44482</v>
      </c>
      <c r="B154" s="71" t="s">
        <v>480</v>
      </c>
      <c r="C154" s="72" t="s">
        <v>481</v>
      </c>
      <c r="D154" s="72"/>
      <c r="E154" s="196"/>
      <c r="F154" s="197"/>
      <c r="G154" s="197"/>
      <c r="H154" s="205" t="s">
        <v>224</v>
      </c>
      <c r="I154" s="81">
        <v>1</v>
      </c>
      <c r="J154" s="202">
        <v>0</v>
      </c>
      <c r="K154" s="97">
        <v>0</v>
      </c>
      <c r="L154" s="198">
        <v>10000</v>
      </c>
    </row>
    <row r="155" spans="1:12" s="2" customFormat="1" ht="15" customHeight="1" x14ac:dyDescent="0.2">
      <c r="A155" s="161">
        <v>44482</v>
      </c>
      <c r="B155" s="71" t="s">
        <v>482</v>
      </c>
      <c r="C155" s="72" t="s">
        <v>483</v>
      </c>
      <c r="D155" s="72"/>
      <c r="E155" s="196"/>
      <c r="F155" s="197"/>
      <c r="G155" s="197"/>
      <c r="H155" s="205" t="s">
        <v>224</v>
      </c>
      <c r="I155" s="81">
        <v>1</v>
      </c>
      <c r="J155" s="202">
        <v>0</v>
      </c>
      <c r="K155" s="97">
        <v>0</v>
      </c>
      <c r="L155" s="198">
        <v>10000</v>
      </c>
    </row>
    <row r="156" spans="1:12" s="2" customFormat="1" ht="15" customHeight="1" x14ac:dyDescent="0.2">
      <c r="A156" s="161">
        <v>44482</v>
      </c>
      <c r="B156" s="71" t="s">
        <v>486</v>
      </c>
      <c r="C156" s="72" t="s">
        <v>487</v>
      </c>
      <c r="D156" s="72" t="s">
        <v>488</v>
      </c>
      <c r="E156" s="196"/>
      <c r="F156" s="197"/>
      <c r="G156" s="197"/>
      <c r="H156" s="205" t="s">
        <v>489</v>
      </c>
      <c r="I156" s="81">
        <v>1</v>
      </c>
      <c r="J156" s="202">
        <v>0</v>
      </c>
      <c r="K156" s="97">
        <v>0</v>
      </c>
      <c r="L156" s="198">
        <v>3000</v>
      </c>
    </row>
    <row r="157" spans="1:12" s="2" customFormat="1" ht="15" customHeight="1" x14ac:dyDescent="0.2">
      <c r="A157" s="161">
        <v>44483</v>
      </c>
      <c r="B157" s="71" t="s">
        <v>417</v>
      </c>
      <c r="C157" s="72" t="s">
        <v>418</v>
      </c>
      <c r="D157" s="72" t="s">
        <v>419</v>
      </c>
      <c r="E157" s="196"/>
      <c r="F157" s="197"/>
      <c r="G157" s="197"/>
      <c r="H157" s="205" t="s">
        <v>420</v>
      </c>
      <c r="I157" s="81">
        <v>1</v>
      </c>
      <c r="J157" s="202">
        <v>560</v>
      </c>
      <c r="K157" s="97">
        <v>0</v>
      </c>
      <c r="L157" s="198">
        <v>15000</v>
      </c>
    </row>
    <row r="158" spans="1:12" s="2" customFormat="1" ht="14.65" customHeight="1" x14ac:dyDescent="0.2">
      <c r="A158" s="161">
        <v>44483</v>
      </c>
      <c r="B158" s="71" t="s">
        <v>421</v>
      </c>
      <c r="C158" s="72" t="s">
        <v>422</v>
      </c>
      <c r="D158" s="72"/>
      <c r="E158" s="196"/>
      <c r="F158" s="197"/>
      <c r="G158" s="197"/>
      <c r="H158" s="205" t="s">
        <v>423</v>
      </c>
      <c r="I158" s="81">
        <v>1</v>
      </c>
      <c r="J158" s="202">
        <v>0</v>
      </c>
      <c r="K158" s="97">
        <v>0</v>
      </c>
      <c r="L158" s="198">
        <v>17300</v>
      </c>
    </row>
    <row r="159" spans="1:12" s="2" customFormat="1" ht="15" customHeight="1" x14ac:dyDescent="0.2">
      <c r="A159" s="161">
        <v>44483</v>
      </c>
      <c r="B159" s="71" t="s">
        <v>424</v>
      </c>
      <c r="C159" s="72" t="s">
        <v>425</v>
      </c>
      <c r="D159" s="72" t="s">
        <v>426</v>
      </c>
      <c r="E159" s="196"/>
      <c r="F159" s="197"/>
      <c r="G159" s="197"/>
      <c r="H159" s="205" t="s">
        <v>427</v>
      </c>
      <c r="I159" s="81">
        <v>1</v>
      </c>
      <c r="J159" s="202">
        <v>0</v>
      </c>
      <c r="K159" s="97">
        <v>0</v>
      </c>
      <c r="L159" s="198">
        <v>1500</v>
      </c>
    </row>
    <row r="160" spans="1:12" s="2" customFormat="1" ht="15" customHeight="1" x14ac:dyDescent="0.2">
      <c r="A160" s="161">
        <v>44484</v>
      </c>
      <c r="B160" s="71" t="s">
        <v>414</v>
      </c>
      <c r="C160" s="72" t="s">
        <v>415</v>
      </c>
      <c r="D160" s="72" t="s">
        <v>416</v>
      </c>
      <c r="E160" s="196"/>
      <c r="F160" s="197"/>
      <c r="G160" s="197"/>
      <c r="H160" s="205" t="s">
        <v>253</v>
      </c>
      <c r="I160" s="81">
        <v>1</v>
      </c>
      <c r="J160" s="202">
        <v>0</v>
      </c>
      <c r="K160" s="97">
        <v>0</v>
      </c>
      <c r="L160" s="198">
        <v>4700</v>
      </c>
    </row>
    <row r="161" spans="1:12" s="2" customFormat="1" ht="15" customHeight="1" x14ac:dyDescent="0.2">
      <c r="A161" s="161">
        <v>44487</v>
      </c>
      <c r="B161" s="71" t="s">
        <v>473</v>
      </c>
      <c r="C161" s="72" t="s">
        <v>474</v>
      </c>
      <c r="D161" s="72" t="s">
        <v>475</v>
      </c>
      <c r="E161" s="196"/>
      <c r="F161" s="197"/>
      <c r="G161" s="197"/>
      <c r="H161" s="205" t="s">
        <v>150</v>
      </c>
      <c r="I161" s="81">
        <v>1</v>
      </c>
      <c r="J161" s="202">
        <v>0</v>
      </c>
      <c r="K161" s="97">
        <v>0</v>
      </c>
      <c r="L161" s="198">
        <v>11500</v>
      </c>
    </row>
    <row r="162" spans="1:12" s="2" customFormat="1" ht="15" customHeight="1" x14ac:dyDescent="0.2">
      <c r="A162" s="161">
        <v>44487</v>
      </c>
      <c r="B162" s="71" t="s">
        <v>598</v>
      </c>
      <c r="C162" s="241" t="s">
        <v>599</v>
      </c>
      <c r="D162" s="72"/>
      <c r="E162" s="196"/>
      <c r="F162" s="197"/>
      <c r="G162" s="197"/>
      <c r="H162" s="205" t="s">
        <v>600</v>
      </c>
      <c r="I162" s="81">
        <v>1</v>
      </c>
      <c r="J162" s="202">
        <v>0</v>
      </c>
      <c r="K162" s="97">
        <v>0</v>
      </c>
      <c r="L162" s="198">
        <v>6123</v>
      </c>
    </row>
    <row r="163" spans="1:12" s="2" customFormat="1" ht="15" customHeight="1" x14ac:dyDescent="0.2">
      <c r="A163" s="161">
        <v>44488</v>
      </c>
      <c r="B163" s="71" t="s">
        <v>585</v>
      </c>
      <c r="C163" s="72" t="s">
        <v>586</v>
      </c>
      <c r="D163" s="72" t="s">
        <v>587</v>
      </c>
      <c r="E163" s="196"/>
      <c r="F163" s="197"/>
      <c r="G163" s="197"/>
      <c r="H163" s="205" t="s">
        <v>588</v>
      </c>
      <c r="I163" s="81">
        <v>1</v>
      </c>
      <c r="J163" s="202">
        <v>0</v>
      </c>
      <c r="K163" s="97">
        <v>0</v>
      </c>
      <c r="L163" s="198">
        <v>1800</v>
      </c>
    </row>
    <row r="164" spans="1:12" s="2" customFormat="1" ht="15" customHeight="1" x14ac:dyDescent="0.2">
      <c r="A164" s="161">
        <v>44488</v>
      </c>
      <c r="B164" s="71" t="s">
        <v>589</v>
      </c>
      <c r="C164" s="72" t="s">
        <v>590</v>
      </c>
      <c r="D164" s="72" t="s">
        <v>591</v>
      </c>
      <c r="E164" s="196"/>
      <c r="F164" s="197"/>
      <c r="G164" s="197"/>
      <c r="H164" s="205" t="s">
        <v>592</v>
      </c>
      <c r="I164" s="81">
        <v>1</v>
      </c>
      <c r="J164" s="202">
        <v>0</v>
      </c>
      <c r="K164" s="97">
        <v>0</v>
      </c>
      <c r="L164" s="198">
        <v>15000</v>
      </c>
    </row>
    <row r="165" spans="1:12" s="2" customFormat="1" ht="15" customHeight="1" x14ac:dyDescent="0.2">
      <c r="A165" s="161">
        <v>44488</v>
      </c>
      <c r="B165" s="71" t="s">
        <v>593</v>
      </c>
      <c r="C165" s="72" t="s">
        <v>594</v>
      </c>
      <c r="D165" s="72" t="s">
        <v>69</v>
      </c>
      <c r="E165" s="196"/>
      <c r="F165" s="197"/>
      <c r="G165" s="197"/>
      <c r="H165" s="205" t="s">
        <v>595</v>
      </c>
      <c r="I165" s="81">
        <v>1</v>
      </c>
      <c r="J165" s="202">
        <v>0</v>
      </c>
      <c r="K165" s="97">
        <v>0</v>
      </c>
      <c r="L165" s="198">
        <v>18000</v>
      </c>
    </row>
    <row r="166" spans="1:12" s="2" customFormat="1" ht="15" customHeight="1" x14ac:dyDescent="0.2">
      <c r="A166" s="161">
        <v>44488</v>
      </c>
      <c r="B166" s="71" t="s">
        <v>596</v>
      </c>
      <c r="C166" s="72" t="s">
        <v>597</v>
      </c>
      <c r="D166" s="72"/>
      <c r="E166" s="196"/>
      <c r="F166" s="197"/>
      <c r="G166" s="197"/>
      <c r="H166" s="205" t="s">
        <v>423</v>
      </c>
      <c r="I166" s="81">
        <v>1</v>
      </c>
      <c r="J166" s="202">
        <v>0</v>
      </c>
      <c r="K166" s="97">
        <v>0</v>
      </c>
      <c r="L166" s="198">
        <v>37953</v>
      </c>
    </row>
    <row r="167" spans="1:12" s="2" customFormat="1" ht="15" customHeight="1" x14ac:dyDescent="0.2">
      <c r="A167" s="161">
        <v>44489</v>
      </c>
      <c r="B167" s="71" t="s">
        <v>575</v>
      </c>
      <c r="C167" s="72" t="s">
        <v>576</v>
      </c>
      <c r="D167" s="72" t="s">
        <v>223</v>
      </c>
      <c r="E167" s="196"/>
      <c r="F167" s="197"/>
      <c r="G167" s="197"/>
      <c r="H167" s="205" t="s">
        <v>253</v>
      </c>
      <c r="I167" s="81">
        <v>1</v>
      </c>
      <c r="J167" s="202">
        <v>0</v>
      </c>
      <c r="K167" s="97">
        <v>0</v>
      </c>
      <c r="L167" s="198">
        <v>7200</v>
      </c>
    </row>
    <row r="168" spans="1:12" s="2" customFormat="1" ht="15" customHeight="1" x14ac:dyDescent="0.2">
      <c r="A168" s="161">
        <v>44489</v>
      </c>
      <c r="B168" s="71" t="s">
        <v>577</v>
      </c>
      <c r="C168" s="72" t="s">
        <v>578</v>
      </c>
      <c r="D168" s="72" t="s">
        <v>579</v>
      </c>
      <c r="E168" s="196"/>
      <c r="F168" s="197"/>
      <c r="G168" s="197"/>
      <c r="H168" s="205" t="s">
        <v>580</v>
      </c>
      <c r="I168" s="81">
        <v>1</v>
      </c>
      <c r="J168" s="202">
        <v>0</v>
      </c>
      <c r="K168" s="97">
        <v>0</v>
      </c>
      <c r="L168" s="198">
        <v>6000</v>
      </c>
    </row>
    <row r="169" spans="1:12" s="2" customFormat="1" ht="15" customHeight="1" x14ac:dyDescent="0.2">
      <c r="A169" s="161">
        <v>44489</v>
      </c>
      <c r="B169" s="71" t="s">
        <v>581</v>
      </c>
      <c r="C169" s="72" t="s">
        <v>582</v>
      </c>
      <c r="D169" s="72" t="s">
        <v>583</v>
      </c>
      <c r="E169" s="196"/>
      <c r="F169" s="197"/>
      <c r="G169" s="197"/>
      <c r="H169" s="205" t="s">
        <v>584</v>
      </c>
      <c r="I169" s="81">
        <v>1</v>
      </c>
      <c r="J169" s="202">
        <v>0</v>
      </c>
      <c r="K169" s="97">
        <v>0</v>
      </c>
      <c r="L169" s="198">
        <v>132295</v>
      </c>
    </row>
    <row r="170" spans="1:12" s="2" customFormat="1" ht="15" customHeight="1" x14ac:dyDescent="0.2">
      <c r="A170" s="161">
        <v>44490</v>
      </c>
      <c r="B170" s="71" t="s">
        <v>514</v>
      </c>
      <c r="C170" s="72" t="s">
        <v>515</v>
      </c>
      <c r="D170" s="72" t="s">
        <v>516</v>
      </c>
      <c r="E170" s="196"/>
      <c r="F170" s="197"/>
      <c r="G170" s="197"/>
      <c r="H170" s="205" t="s">
        <v>517</v>
      </c>
      <c r="I170" s="81">
        <v>1</v>
      </c>
      <c r="J170" s="202">
        <v>467</v>
      </c>
      <c r="K170" s="97">
        <v>0</v>
      </c>
      <c r="L170" s="198">
        <v>47000</v>
      </c>
    </row>
    <row r="171" spans="1:12" s="2" customFormat="1" ht="15" customHeight="1" x14ac:dyDescent="0.2">
      <c r="A171" s="161">
        <v>44490</v>
      </c>
      <c r="B171" s="71" t="s">
        <v>568</v>
      </c>
      <c r="C171" s="72" t="s">
        <v>569</v>
      </c>
      <c r="D171" s="72" t="s">
        <v>472</v>
      </c>
      <c r="E171" s="196"/>
      <c r="F171" s="197"/>
      <c r="G171" s="197"/>
      <c r="H171" s="205" t="s">
        <v>570</v>
      </c>
      <c r="I171" s="81">
        <v>1</v>
      </c>
      <c r="J171" s="202">
        <v>0</v>
      </c>
      <c r="K171" s="97">
        <v>0</v>
      </c>
      <c r="L171" s="198">
        <v>5853</v>
      </c>
    </row>
    <row r="172" spans="1:12" s="2" customFormat="1" ht="15" customHeight="1" x14ac:dyDescent="0.2">
      <c r="A172" s="161">
        <v>44491</v>
      </c>
      <c r="B172" s="71" t="s">
        <v>561</v>
      </c>
      <c r="C172" s="72" t="s">
        <v>562</v>
      </c>
      <c r="D172" s="72" t="s">
        <v>563</v>
      </c>
      <c r="E172" s="196"/>
      <c r="F172" s="197"/>
      <c r="G172" s="197"/>
      <c r="H172" s="205" t="s">
        <v>564</v>
      </c>
      <c r="I172" s="81">
        <v>1</v>
      </c>
      <c r="J172" s="202">
        <v>0</v>
      </c>
      <c r="K172" s="97">
        <v>0</v>
      </c>
      <c r="L172" s="198">
        <v>24996</v>
      </c>
    </row>
    <row r="173" spans="1:12" s="2" customFormat="1" ht="15" customHeight="1" x14ac:dyDescent="0.2">
      <c r="A173" s="161">
        <v>44491</v>
      </c>
      <c r="B173" s="71" t="s">
        <v>565</v>
      </c>
      <c r="C173" s="72" t="s">
        <v>566</v>
      </c>
      <c r="D173" s="72" t="s">
        <v>153</v>
      </c>
      <c r="E173" s="196"/>
      <c r="F173" s="197"/>
      <c r="G173" s="197"/>
      <c r="H173" s="205" t="s">
        <v>567</v>
      </c>
      <c r="I173" s="81">
        <v>1</v>
      </c>
      <c r="J173" s="202">
        <v>1788</v>
      </c>
      <c r="K173" s="97">
        <v>492</v>
      </c>
      <c r="L173" s="198">
        <v>13000</v>
      </c>
    </row>
    <row r="174" spans="1:12" s="2" customFormat="1" ht="15" customHeight="1" x14ac:dyDescent="0.2">
      <c r="A174" s="161">
        <v>44491</v>
      </c>
      <c r="B174" s="71" t="s">
        <v>571</v>
      </c>
      <c r="C174" s="72" t="s">
        <v>572</v>
      </c>
      <c r="D174" s="72" t="s">
        <v>573</v>
      </c>
      <c r="E174" s="196"/>
      <c r="F174" s="197"/>
      <c r="G174" s="197"/>
      <c r="H174" s="205" t="s">
        <v>574</v>
      </c>
      <c r="I174" s="81">
        <v>1</v>
      </c>
      <c r="J174" s="202">
        <v>0</v>
      </c>
      <c r="K174" s="97">
        <v>0</v>
      </c>
      <c r="L174" s="198">
        <v>17481</v>
      </c>
    </row>
    <row r="175" spans="1:12" s="2" customFormat="1" ht="15" customHeight="1" x14ac:dyDescent="0.2">
      <c r="A175" s="161">
        <v>44491</v>
      </c>
      <c r="B175" s="71" t="s">
        <v>601</v>
      </c>
      <c r="C175" s="72" t="s">
        <v>602</v>
      </c>
      <c r="D175" s="72" t="s">
        <v>223</v>
      </c>
      <c r="E175" s="196"/>
      <c r="F175" s="197"/>
      <c r="G175" s="197"/>
      <c r="H175" s="205" t="s">
        <v>253</v>
      </c>
      <c r="I175" s="81">
        <v>1</v>
      </c>
      <c r="J175" s="202">
        <v>0</v>
      </c>
      <c r="K175" s="97">
        <v>0</v>
      </c>
      <c r="L175" s="198">
        <v>7400</v>
      </c>
    </row>
    <row r="176" spans="1:12" s="2" customFormat="1" ht="15" customHeight="1" x14ac:dyDescent="0.2">
      <c r="A176" s="161">
        <v>44494</v>
      </c>
      <c r="B176" s="71" t="s">
        <v>603</v>
      </c>
      <c r="C176" s="72" t="s">
        <v>604</v>
      </c>
      <c r="D176" s="72" t="s">
        <v>129</v>
      </c>
      <c r="E176" s="196"/>
      <c r="F176" s="197"/>
      <c r="G176" s="197"/>
      <c r="H176" s="205" t="s">
        <v>605</v>
      </c>
      <c r="I176" s="81">
        <v>1</v>
      </c>
      <c r="J176" s="202">
        <v>600</v>
      </c>
      <c r="K176" s="97">
        <v>100</v>
      </c>
      <c r="L176" s="198">
        <v>60000</v>
      </c>
    </row>
    <row r="177" spans="1:12" s="2" customFormat="1" ht="15" customHeight="1" x14ac:dyDescent="0.2">
      <c r="A177" s="161">
        <v>44494</v>
      </c>
      <c r="B177" s="71" t="s">
        <v>705</v>
      </c>
      <c r="C177" s="72" t="s">
        <v>255</v>
      </c>
      <c r="D177" s="72" t="s">
        <v>706</v>
      </c>
      <c r="E177" s="196"/>
      <c r="F177" s="197"/>
      <c r="G177" s="197"/>
      <c r="H177" s="205" t="s">
        <v>707</v>
      </c>
      <c r="I177" s="81">
        <v>1</v>
      </c>
      <c r="J177" s="202">
        <v>0</v>
      </c>
      <c r="K177" s="97">
        <v>0</v>
      </c>
      <c r="L177" s="198">
        <v>5395</v>
      </c>
    </row>
    <row r="178" spans="1:12" s="2" customFormat="1" ht="15" customHeight="1" x14ac:dyDescent="0.2">
      <c r="A178" s="161">
        <v>44494</v>
      </c>
      <c r="B178" s="71" t="s">
        <v>708</v>
      </c>
      <c r="C178" s="72" t="s">
        <v>709</v>
      </c>
      <c r="D178" s="72"/>
      <c r="E178" s="196"/>
      <c r="F178" s="197"/>
      <c r="G178" s="197"/>
      <c r="H178" s="205" t="s">
        <v>710</v>
      </c>
      <c r="I178" s="81">
        <v>1</v>
      </c>
      <c r="J178" s="202">
        <v>0</v>
      </c>
      <c r="K178" s="97">
        <v>0</v>
      </c>
      <c r="L178" s="198">
        <v>7000</v>
      </c>
    </row>
    <row r="179" spans="1:12" s="2" customFormat="1" ht="15" customHeight="1" x14ac:dyDescent="0.2">
      <c r="A179" s="161">
        <v>44494</v>
      </c>
      <c r="B179" s="71" t="s">
        <v>711</v>
      </c>
      <c r="C179" s="72" t="s">
        <v>712</v>
      </c>
      <c r="D179" s="72" t="s">
        <v>713</v>
      </c>
      <c r="E179" s="196"/>
      <c r="F179" s="197"/>
      <c r="G179" s="197"/>
      <c r="H179" s="205" t="s">
        <v>696</v>
      </c>
      <c r="I179" s="81">
        <v>1</v>
      </c>
      <c r="J179" s="202">
        <v>0</v>
      </c>
      <c r="K179" s="97">
        <v>0</v>
      </c>
      <c r="L179" s="198">
        <v>9800</v>
      </c>
    </row>
    <row r="180" spans="1:12" s="2" customFormat="1" ht="15" customHeight="1" x14ac:dyDescent="0.2">
      <c r="A180" s="161">
        <v>44494</v>
      </c>
      <c r="B180" s="71" t="s">
        <v>714</v>
      </c>
      <c r="C180" s="72" t="s">
        <v>715</v>
      </c>
      <c r="D180" s="72"/>
      <c r="E180" s="196"/>
      <c r="F180" s="197"/>
      <c r="G180" s="197"/>
      <c r="H180" s="205" t="s">
        <v>716</v>
      </c>
      <c r="I180" s="81">
        <v>1</v>
      </c>
      <c r="J180" s="202">
        <v>0</v>
      </c>
      <c r="K180" s="97">
        <v>0</v>
      </c>
      <c r="L180" s="198">
        <v>7000</v>
      </c>
    </row>
    <row r="181" spans="1:12" s="2" customFormat="1" ht="15" customHeight="1" x14ac:dyDescent="0.2">
      <c r="A181" s="161">
        <v>44494</v>
      </c>
      <c r="B181" s="71" t="s">
        <v>717</v>
      </c>
      <c r="C181" s="72" t="s">
        <v>718</v>
      </c>
      <c r="D181" s="72"/>
      <c r="E181" s="196"/>
      <c r="F181" s="197"/>
      <c r="G181" s="197"/>
      <c r="H181" s="205" t="s">
        <v>716</v>
      </c>
      <c r="I181" s="81">
        <v>1</v>
      </c>
      <c r="J181" s="202">
        <v>0</v>
      </c>
      <c r="K181" s="97">
        <v>0</v>
      </c>
      <c r="L181" s="198">
        <v>7000</v>
      </c>
    </row>
    <row r="182" spans="1:12" s="2" customFormat="1" ht="15" customHeight="1" x14ac:dyDescent="0.2">
      <c r="A182" s="161">
        <v>44494</v>
      </c>
      <c r="B182" s="71" t="s">
        <v>719</v>
      </c>
      <c r="C182" s="72" t="s">
        <v>720</v>
      </c>
      <c r="D182" s="72"/>
      <c r="E182" s="196"/>
      <c r="F182" s="197"/>
      <c r="G182" s="197"/>
      <c r="H182" s="205" t="s">
        <v>716</v>
      </c>
      <c r="I182" s="81">
        <v>1</v>
      </c>
      <c r="J182" s="202">
        <v>0</v>
      </c>
      <c r="K182" s="97">
        <v>0</v>
      </c>
      <c r="L182" s="198">
        <v>7000</v>
      </c>
    </row>
    <row r="183" spans="1:12" s="2" customFormat="1" ht="15" customHeight="1" x14ac:dyDescent="0.2">
      <c r="A183" s="161">
        <v>44494</v>
      </c>
      <c r="B183" s="71" t="s">
        <v>721</v>
      </c>
      <c r="C183" s="72" t="s">
        <v>722</v>
      </c>
      <c r="D183" s="72"/>
      <c r="E183" s="196"/>
      <c r="F183" s="197"/>
      <c r="G183" s="197"/>
      <c r="H183" s="205" t="s">
        <v>716</v>
      </c>
      <c r="I183" s="81">
        <v>1</v>
      </c>
      <c r="J183" s="202">
        <v>0</v>
      </c>
      <c r="K183" s="97">
        <v>0</v>
      </c>
      <c r="L183" s="198">
        <v>7000</v>
      </c>
    </row>
    <row r="184" spans="1:12" s="2" customFormat="1" ht="15" customHeight="1" x14ac:dyDescent="0.2">
      <c r="A184" s="161">
        <v>44494</v>
      </c>
      <c r="B184" s="71" t="s">
        <v>723</v>
      </c>
      <c r="C184" s="72" t="s">
        <v>724</v>
      </c>
      <c r="D184" s="72"/>
      <c r="E184" s="196"/>
      <c r="F184" s="197"/>
      <c r="G184" s="197"/>
      <c r="H184" s="205" t="s">
        <v>716</v>
      </c>
      <c r="I184" s="81">
        <v>1</v>
      </c>
      <c r="J184" s="202">
        <v>0</v>
      </c>
      <c r="K184" s="97">
        <v>0</v>
      </c>
      <c r="L184" s="198">
        <v>7000</v>
      </c>
    </row>
    <row r="185" spans="1:12" s="2" customFormat="1" ht="15" customHeight="1" x14ac:dyDescent="0.2">
      <c r="A185" s="161">
        <v>44494</v>
      </c>
      <c r="B185" s="71" t="s">
        <v>725</v>
      </c>
      <c r="C185" s="72" t="s">
        <v>726</v>
      </c>
      <c r="D185" s="72"/>
      <c r="E185" s="196"/>
      <c r="F185" s="197"/>
      <c r="G185" s="197"/>
      <c r="H185" s="205" t="s">
        <v>716</v>
      </c>
      <c r="I185" s="81">
        <v>1</v>
      </c>
      <c r="J185" s="202">
        <v>0</v>
      </c>
      <c r="K185" s="97">
        <v>0</v>
      </c>
      <c r="L185" s="198">
        <v>7000</v>
      </c>
    </row>
    <row r="186" spans="1:12" s="2" customFormat="1" ht="15" customHeight="1" x14ac:dyDescent="0.2">
      <c r="A186" s="161">
        <v>44495</v>
      </c>
      <c r="B186" s="71" t="s">
        <v>701</v>
      </c>
      <c r="C186" s="72" t="s">
        <v>702</v>
      </c>
      <c r="D186" s="72" t="s">
        <v>703</v>
      </c>
      <c r="E186" s="196"/>
      <c r="F186" s="197"/>
      <c r="G186" s="197"/>
      <c r="H186" s="205" t="s">
        <v>704</v>
      </c>
      <c r="I186" s="81">
        <v>1</v>
      </c>
      <c r="J186" s="202">
        <v>0</v>
      </c>
      <c r="K186" s="97">
        <v>0</v>
      </c>
      <c r="L186" s="198">
        <v>4000</v>
      </c>
    </row>
    <row r="187" spans="1:12" s="2" customFormat="1" ht="15" customHeight="1" x14ac:dyDescent="0.2">
      <c r="A187" s="161">
        <v>44496</v>
      </c>
      <c r="B187" s="71" t="s">
        <v>691</v>
      </c>
      <c r="C187" s="72" t="s">
        <v>692</v>
      </c>
      <c r="D187" s="72" t="s">
        <v>129</v>
      </c>
      <c r="E187" s="196"/>
      <c r="F187" s="197"/>
      <c r="G187" s="197"/>
      <c r="H187" s="205" t="s">
        <v>693</v>
      </c>
      <c r="I187" s="81">
        <v>1</v>
      </c>
      <c r="J187" s="202">
        <v>0</v>
      </c>
      <c r="K187" s="97">
        <v>0</v>
      </c>
      <c r="L187" s="198">
        <v>13000</v>
      </c>
    </row>
    <row r="188" spans="1:12" s="2" customFormat="1" ht="15" customHeight="1" x14ac:dyDescent="0.2">
      <c r="A188" s="161">
        <v>44496</v>
      </c>
      <c r="B188" s="71" t="s">
        <v>694</v>
      </c>
      <c r="C188" s="72" t="s">
        <v>695</v>
      </c>
      <c r="D188" s="72"/>
      <c r="E188" s="196"/>
      <c r="F188" s="197"/>
      <c r="G188" s="197"/>
      <c r="H188" s="205" t="s">
        <v>696</v>
      </c>
      <c r="I188" s="81">
        <v>1</v>
      </c>
      <c r="J188" s="202">
        <v>0</v>
      </c>
      <c r="K188" s="97">
        <v>0</v>
      </c>
      <c r="L188" s="198">
        <v>12475</v>
      </c>
    </row>
    <row r="189" spans="1:12" s="2" customFormat="1" ht="15" customHeight="1" x14ac:dyDescent="0.2">
      <c r="A189" s="161">
        <v>44496</v>
      </c>
      <c r="B189" s="71" t="s">
        <v>697</v>
      </c>
      <c r="C189" s="72" t="s">
        <v>698</v>
      </c>
      <c r="D189" s="72"/>
      <c r="E189" s="196"/>
      <c r="F189" s="197"/>
      <c r="G189" s="197"/>
      <c r="H189" s="205" t="s">
        <v>696</v>
      </c>
      <c r="I189" s="81">
        <v>1</v>
      </c>
      <c r="J189" s="202">
        <v>0</v>
      </c>
      <c r="K189" s="97">
        <v>0</v>
      </c>
      <c r="L189" s="198">
        <v>10999</v>
      </c>
    </row>
    <row r="190" spans="1:12" s="2" customFormat="1" ht="15" customHeight="1" x14ac:dyDescent="0.2">
      <c r="A190" s="161">
        <v>44496</v>
      </c>
      <c r="B190" s="71" t="s">
        <v>699</v>
      </c>
      <c r="C190" s="72" t="s">
        <v>700</v>
      </c>
      <c r="D190" s="72" t="s">
        <v>153</v>
      </c>
      <c r="E190" s="196"/>
      <c r="F190" s="197"/>
      <c r="G190" s="197"/>
      <c r="H190" s="205" t="s">
        <v>423</v>
      </c>
      <c r="I190" s="81">
        <v>1</v>
      </c>
      <c r="J190" s="202">
        <v>0</v>
      </c>
      <c r="K190" s="97">
        <v>0</v>
      </c>
      <c r="L190" s="198">
        <v>42651</v>
      </c>
    </row>
    <row r="191" spans="1:12" s="2" customFormat="1" ht="15" customHeight="1" x14ac:dyDescent="0.2">
      <c r="A191" s="161">
        <v>44496</v>
      </c>
      <c r="B191" s="71" t="s">
        <v>727</v>
      </c>
      <c r="C191" s="72" t="s">
        <v>728</v>
      </c>
      <c r="D191" s="72" t="s">
        <v>729</v>
      </c>
      <c r="E191" s="196"/>
      <c r="F191" s="197"/>
      <c r="G191" s="197"/>
      <c r="H191" s="205" t="s">
        <v>730</v>
      </c>
      <c r="I191" s="81">
        <v>1</v>
      </c>
      <c r="J191" s="202">
        <v>0</v>
      </c>
      <c r="K191" s="97">
        <v>0</v>
      </c>
      <c r="L191" s="198">
        <v>11500</v>
      </c>
    </row>
    <row r="192" spans="1:12" s="2" customFormat="1" ht="15" customHeight="1" x14ac:dyDescent="0.2">
      <c r="A192" s="161">
        <v>44496</v>
      </c>
      <c r="B192" s="71" t="s">
        <v>731</v>
      </c>
      <c r="C192" s="72" t="s">
        <v>732</v>
      </c>
      <c r="D192" s="72" t="s">
        <v>733</v>
      </c>
      <c r="E192" s="196"/>
      <c r="F192" s="197"/>
      <c r="G192" s="197"/>
      <c r="H192" s="205" t="s">
        <v>730</v>
      </c>
      <c r="I192" s="81">
        <v>1</v>
      </c>
      <c r="J192" s="202">
        <v>0</v>
      </c>
      <c r="K192" s="97">
        <v>0</v>
      </c>
      <c r="L192" s="198">
        <v>15000</v>
      </c>
    </row>
    <row r="193" spans="1:12" s="2" customFormat="1" ht="15" customHeight="1" x14ac:dyDescent="0.2">
      <c r="A193" s="161">
        <v>44497</v>
      </c>
      <c r="B193" s="71" t="s">
        <v>734</v>
      </c>
      <c r="C193" s="72" t="s">
        <v>735</v>
      </c>
      <c r="D193" s="72"/>
      <c r="E193" s="196"/>
      <c r="F193" s="197"/>
      <c r="G193" s="197"/>
      <c r="H193" s="205" t="s">
        <v>736</v>
      </c>
      <c r="I193" s="81">
        <v>1</v>
      </c>
      <c r="J193" s="202">
        <v>0</v>
      </c>
      <c r="K193" s="97">
        <v>0</v>
      </c>
      <c r="L193" s="198">
        <v>7200</v>
      </c>
    </row>
    <row r="194" spans="1:12" s="2" customFormat="1" ht="15" customHeight="1" x14ac:dyDescent="0.2">
      <c r="A194" s="161">
        <v>44497</v>
      </c>
      <c r="B194" s="71" t="s">
        <v>737</v>
      </c>
      <c r="C194" s="72" t="s">
        <v>738</v>
      </c>
      <c r="D194" s="72"/>
      <c r="E194" s="196"/>
      <c r="F194" s="197"/>
      <c r="G194" s="197"/>
      <c r="H194" s="205" t="s">
        <v>736</v>
      </c>
      <c r="I194" s="81">
        <v>1</v>
      </c>
      <c r="J194" s="202">
        <v>0</v>
      </c>
      <c r="K194" s="97">
        <v>0</v>
      </c>
      <c r="L194" s="198">
        <v>8600</v>
      </c>
    </row>
    <row r="195" spans="1:12" s="2" customFormat="1" ht="15" customHeight="1" x14ac:dyDescent="0.2">
      <c r="A195" s="161">
        <v>44497</v>
      </c>
      <c r="B195" s="71" t="s">
        <v>739</v>
      </c>
      <c r="C195" s="72" t="s">
        <v>740</v>
      </c>
      <c r="D195" s="72" t="s">
        <v>223</v>
      </c>
      <c r="E195" s="196"/>
      <c r="F195" s="197"/>
      <c r="G195" s="197"/>
      <c r="H195" s="205" t="s">
        <v>741</v>
      </c>
      <c r="I195" s="81">
        <v>1</v>
      </c>
      <c r="J195" s="202">
        <v>0</v>
      </c>
      <c r="K195" s="97">
        <v>0</v>
      </c>
      <c r="L195" s="198">
        <v>39001</v>
      </c>
    </row>
    <row r="196" spans="1:12" s="2" customFormat="1" ht="15" customHeight="1" x14ac:dyDescent="0.2">
      <c r="A196" s="305"/>
      <c r="B196" s="46"/>
      <c r="C196" s="47"/>
      <c r="D196" s="48"/>
      <c r="E196" s="47"/>
      <c r="F196" s="47"/>
      <c r="G196" s="49"/>
      <c r="H196" s="21" t="s">
        <v>13</v>
      </c>
      <c r="I196" s="172">
        <f>SUM(I105:I195)</f>
        <v>91</v>
      </c>
      <c r="J196" s="173">
        <f>SUM(J105:J195)</f>
        <v>10974</v>
      </c>
      <c r="K196" s="98">
        <f>SUM(K105:K195)</f>
        <v>1637</v>
      </c>
      <c r="L196" s="174">
        <f>SUM(L105:L195)</f>
        <v>1716404</v>
      </c>
    </row>
    <row r="197" spans="1:12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2" s="2" customFormat="1" ht="15" customHeight="1" x14ac:dyDescent="0.2"/>
    <row r="199" spans="1:12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2" s="2" customFormat="1" ht="15" customHeight="1" x14ac:dyDescent="0.2"/>
    <row r="201" spans="1:12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</row>
    <row r="202" spans="1:12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</row>
    <row r="203" spans="1:12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</row>
    <row r="204" spans="1:12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</row>
    <row r="205" spans="1:12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</row>
    <row r="206" spans="1:12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2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5"/>
    </row>
    <row r="208" spans="1:12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5"/>
    </row>
    <row r="209" spans="1:12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5"/>
    </row>
    <row r="210" spans="1:12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5"/>
    </row>
    <row r="211" spans="1:12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5"/>
    </row>
    <row r="212" spans="1:12" s="2" customFormat="1" ht="15.7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5"/>
    </row>
    <row r="213" spans="1:12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5"/>
    </row>
    <row r="214" spans="1:12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5"/>
    </row>
    <row r="215" spans="1:12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5"/>
    </row>
    <row r="216" spans="1:12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5"/>
    </row>
    <row r="217" spans="1:12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5"/>
    </row>
    <row r="218" spans="1:12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5"/>
    </row>
    <row r="219" spans="1:12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5"/>
    </row>
    <row r="220" spans="1:12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5"/>
    </row>
    <row r="221" spans="1:12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5"/>
    </row>
    <row r="222" spans="1:12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5"/>
    </row>
    <row r="223" spans="1:12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5"/>
    </row>
    <row r="224" spans="1:12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5"/>
    </row>
    <row r="225" spans="1:12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5"/>
    </row>
    <row r="226" spans="1:12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5"/>
    </row>
    <row r="227" spans="1:12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5"/>
    </row>
    <row r="228" spans="1:12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</row>
    <row r="229" spans="1:12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</row>
    <row r="230" spans="1:12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</row>
    <row r="231" spans="1:12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</row>
    <row r="232" spans="1:12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</row>
    <row r="233" spans="1:12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</row>
    <row r="234" spans="1:12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</row>
    <row r="235" spans="1:12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2" s="2" customFormat="1" ht="15" customHeight="1" x14ac:dyDescent="0.2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</row>
    <row r="237" spans="1:12" s="2" customFormat="1" ht="15" customHeight="1" x14ac:dyDescent="0.2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</row>
    <row r="238" spans="1:12" s="2" customFormat="1" ht="15" customHeight="1" x14ac:dyDescent="0.2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5"/>
    </row>
    <row r="239" spans="1:12" s="2" customFormat="1" ht="15" customHeight="1" x14ac:dyDescent="0.2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5"/>
    </row>
    <row r="240" spans="1:12" s="2" customFormat="1" ht="15" customHeight="1" x14ac:dyDescent="0.2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</row>
    <row r="241" spans="1:13" s="2" customFormat="1" ht="15.75" customHeight="1" x14ac:dyDescent="0.2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5"/>
      <c r="M241" s="1"/>
    </row>
    <row r="242" spans="1:13" s="2" customFormat="1" ht="15" customHeight="1" x14ac:dyDescent="0.2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5"/>
      <c r="M242" s="1"/>
    </row>
    <row r="243" spans="1:13" s="2" customFormat="1" ht="15" customHeight="1" x14ac:dyDescent="0.2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5"/>
      <c r="M243" s="1"/>
    </row>
    <row r="244" spans="1:13" s="2" customFormat="1" ht="15" customHeight="1" x14ac:dyDescent="0.2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5"/>
    </row>
    <row r="245" spans="1:13" s="2" customFormat="1" ht="15" customHeight="1" x14ac:dyDescent="0.2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5"/>
      <c r="M245" s="242" t="s">
        <v>52</v>
      </c>
    </row>
    <row r="246" spans="1:13" s="2" customFormat="1" ht="15" customHeight="1" x14ac:dyDescent="0.2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5"/>
    </row>
    <row r="247" spans="1:13" s="2" customFormat="1" ht="15" customHeight="1" x14ac:dyDescent="0.2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"/>
    </row>
    <row r="248" spans="1:13" s="2" customFormat="1" ht="15" customHeight="1" x14ac:dyDescent="0.2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5"/>
      <c r="M248" s="1"/>
    </row>
    <row r="249" spans="1:13" s="2" customFormat="1" ht="15" customHeight="1" x14ac:dyDescent="0.2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5"/>
      <c r="M249" s="1"/>
    </row>
    <row r="250" spans="1:13" s="2" customFormat="1" ht="1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5"/>
      <c r="M250" s="1"/>
    </row>
    <row r="251" spans="1:13" s="2" customFormat="1" ht="15" customHeight="1" x14ac:dyDescent="0.2"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 x14ac:dyDescent="0.2">
      <c r="B252" s="25"/>
      <c r="C252" s="26"/>
      <c r="D252" s="1"/>
      <c r="E252" s="26"/>
      <c r="F252" s="26"/>
      <c r="G252" s="26"/>
      <c r="I252" s="27"/>
      <c r="J252" s="28"/>
      <c r="K252" s="29"/>
      <c r="L252" s="5"/>
      <c r="M252" s="1"/>
    </row>
    <row r="253" spans="1:13" s="2" customFormat="1" ht="15" customHeight="1" x14ac:dyDescent="0.2">
      <c r="B253" s="25"/>
      <c r="C253" s="26"/>
      <c r="D253" s="1"/>
      <c r="E253" s="26"/>
      <c r="F253" s="26"/>
      <c r="G253" s="26"/>
      <c r="H253" s="30"/>
      <c r="I253" s="31"/>
      <c r="J253" s="1"/>
      <c r="K253" s="26"/>
      <c r="L253" s="5"/>
      <c r="M253" s="1"/>
    </row>
    <row r="254" spans="1:13" s="2" customFormat="1" ht="15" customHeight="1" x14ac:dyDescent="0.2">
      <c r="B254" s="25"/>
      <c r="C254" s="26"/>
      <c r="D254" s="1"/>
      <c r="E254" s="26"/>
      <c r="F254" s="26"/>
      <c r="G254" s="26"/>
      <c r="H254" s="30"/>
      <c r="I254" s="31"/>
      <c r="J254" s="1"/>
      <c r="K254" s="26"/>
      <c r="L254" s="5"/>
      <c r="M254" s="1"/>
    </row>
    <row r="255" spans="1:13" s="2" customFormat="1" ht="15" customHeight="1" x14ac:dyDescent="0.2">
      <c r="B255" s="25"/>
      <c r="C255" s="26"/>
      <c r="D255" s="1"/>
      <c r="E255" s="26"/>
      <c r="F255" s="26"/>
      <c r="G255" s="26"/>
      <c r="H255" s="30"/>
      <c r="I255" s="31"/>
      <c r="J255" s="1"/>
      <c r="K255" s="26"/>
      <c r="L255" s="5"/>
      <c r="M255" s="1"/>
    </row>
    <row r="256" spans="1:13" s="2" customFormat="1" ht="15" customHeight="1" x14ac:dyDescent="0.2">
      <c r="B256" s="25"/>
      <c r="C256" s="26"/>
      <c r="D256" s="1"/>
      <c r="E256" s="26"/>
      <c r="F256" s="26"/>
      <c r="G256" s="26"/>
      <c r="H256" s="30"/>
      <c r="I256" s="31"/>
      <c r="J256" s="1"/>
      <c r="K256" s="26"/>
      <c r="L256" s="5"/>
      <c r="M256" s="1"/>
    </row>
    <row r="257" spans="1:13" s="2" customFormat="1" ht="15" customHeight="1" x14ac:dyDescent="0.2">
      <c r="B257" s="25"/>
      <c r="C257" s="26"/>
      <c r="D257" s="1"/>
      <c r="E257" s="26"/>
      <c r="F257" s="26"/>
      <c r="G257" s="26"/>
      <c r="H257" s="30"/>
      <c r="I257" s="31"/>
      <c r="J257" s="1"/>
      <c r="K257" s="26"/>
      <c r="L257" s="5"/>
      <c r="M257" s="1"/>
    </row>
    <row r="258" spans="1:13" s="2" customFormat="1" ht="15" customHeight="1" x14ac:dyDescent="0.2">
      <c r="A258" s="4"/>
      <c r="B258" s="25"/>
      <c r="C258" s="26"/>
      <c r="D258" s="1"/>
      <c r="E258" s="26"/>
      <c r="F258" s="26"/>
      <c r="G258" s="26"/>
      <c r="H258" s="30"/>
      <c r="I258" s="31"/>
      <c r="J258" s="1"/>
      <c r="K258" s="26"/>
      <c r="L258" s="5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8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1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1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1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1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1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1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1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1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1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1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1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1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1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1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1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1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1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1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1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1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1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21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21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21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21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21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21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21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21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21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21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21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21" s="2" customFormat="1" ht="16.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21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21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21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21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21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21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21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21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21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21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21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21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21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21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21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21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21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21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  <c r="M528" s="1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  <c r="M531" s="1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  <c r="M535" s="1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  <c r="M537" s="1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  <c r="M539" s="1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  <c r="M540" s="1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3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3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3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3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3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13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3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3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3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3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3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3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3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3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3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3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2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2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2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2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2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2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2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</row>
    <row r="584" spans="1:12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2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</row>
    <row r="586" spans="1:12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</row>
    <row r="587" spans="1:12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2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2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2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2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2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2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2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2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</row>
    <row r="596" spans="1:12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2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2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2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2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2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2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2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2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2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2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2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2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4.2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4.2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4.2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4.2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2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2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2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2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2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2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2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2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2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2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</row>
    <row r="651" spans="1:12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2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</row>
    <row r="653" spans="1:12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</row>
    <row r="654" spans="1:12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</row>
    <row r="655" spans="1:12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</row>
    <row r="656" spans="1:12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2" t="s">
        <v>46</v>
      </c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</row>
    <row r="814" spans="1:13" s="2" customFormat="1" ht="16.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</row>
    <row r="815" spans="1:13" s="2" customFormat="1" ht="16.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</row>
    <row r="816" spans="1:13" s="2" customFormat="1" ht="16.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.7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6.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6.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4.2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  <c r="M847" s="1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.7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  <c r="M851" s="1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  <c r="M852" s="1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  <c r="M853" s="1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  <c r="M854" s="1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  <c r="M855" s="1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1"/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  <c r="M857" s="1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  <c r="M858" s="1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  <c r="M859" s="200"/>
    </row>
    <row r="860" spans="1:13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  <c r="M860" s="1"/>
    </row>
    <row r="861" spans="1:13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  <c r="M862" s="1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3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  <c r="M910" s="1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3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  <c r="M913" s="1"/>
    </row>
    <row r="914" spans="1:13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3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  <c r="M915" s="1"/>
    </row>
    <row r="916" spans="1:13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  <c r="M916" s="1"/>
    </row>
    <row r="917" spans="1:13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3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  <c r="M918" s="1"/>
    </row>
    <row r="919" spans="1:13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3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3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  <c r="M921" s="1"/>
    </row>
    <row r="922" spans="1:13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3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3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3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3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3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3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3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3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3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3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  <c r="M1108" s="2" t="s">
        <v>42</v>
      </c>
    </row>
    <row r="1109" spans="1:13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3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3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3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3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3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3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3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3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3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3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3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2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2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2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2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2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2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2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2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2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2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2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2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2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2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2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2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3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3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3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3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3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3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3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3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3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  <c r="M1225" s="1"/>
    </row>
    <row r="1226" spans="1:13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3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3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3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3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3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3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  <c r="M1232" s="1"/>
    </row>
    <row r="1233" spans="1:13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  <c r="M1233" s="1"/>
    </row>
    <row r="1234" spans="1:13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3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  <c r="M1235" s="1"/>
    </row>
    <row r="1236" spans="1:13" s="2" customFormat="1" ht="15" customHeight="1" x14ac:dyDescent="0.2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  <c r="M1236" s="82"/>
    </row>
    <row r="1237" spans="1:13" s="2" customFormat="1" ht="15" customHeight="1" x14ac:dyDescent="0.2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3" s="2" customFormat="1" ht="15" customHeight="1" x14ac:dyDescent="0.2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3" s="2" customFormat="1" ht="15" customHeight="1" x14ac:dyDescent="0.2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3" s="2" customFormat="1" ht="15" customHeight="1" x14ac:dyDescent="0.2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3" s="2" customFormat="1" ht="15" customHeight="1" x14ac:dyDescent="0.2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3" s="2" customFormat="1" ht="15" customHeight="1" x14ac:dyDescent="0.2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3" s="2" customFormat="1" ht="15" customHeight="1" x14ac:dyDescent="0.2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3" s="2" customFormat="1" ht="15" customHeight="1" x14ac:dyDescent="0.2">
      <c r="A1244" s="4"/>
      <c r="B1244" s="8"/>
      <c r="C1244" s="3"/>
      <c r="D1244" s="5"/>
      <c r="E1244" s="3"/>
      <c r="F1244" s="3"/>
      <c r="G1244" s="3"/>
      <c r="H1244" s="6"/>
      <c r="I1244" s="18"/>
      <c r="J1244" s="5"/>
      <c r="K1244" s="3"/>
      <c r="L1244" s="5"/>
    </row>
    <row r="1245" spans="1:13" s="2" customFormat="1" ht="15" customHeight="1" x14ac:dyDescent="0.2">
      <c r="A1245" s="4"/>
      <c r="B1245" s="8"/>
      <c r="C1245" s="3"/>
      <c r="D1245" s="5"/>
      <c r="E1245" s="3"/>
      <c r="F1245" s="3"/>
      <c r="G1245" s="3"/>
      <c r="H1245" s="6"/>
      <c r="I1245" s="18"/>
      <c r="J1245" s="5"/>
      <c r="K1245" s="3"/>
      <c r="L1245" s="5"/>
    </row>
    <row r="1246" spans="1:13" ht="15" customHeight="1" x14ac:dyDescent="0.2">
      <c r="M1246" s="2"/>
    </row>
    <row r="1247" spans="1:13" ht="15" customHeight="1" x14ac:dyDescent="0.2">
      <c r="M1247" s="2"/>
    </row>
    <row r="1248" spans="1:13" ht="15" customHeight="1" x14ac:dyDescent="0.2"/>
    <row r="1249" spans="1:12" ht="15" customHeight="1" x14ac:dyDescent="0.2"/>
    <row r="1250" spans="1:12" ht="15" customHeight="1" x14ac:dyDescent="0.2"/>
    <row r="1251" spans="1:12" ht="15" customHeight="1" x14ac:dyDescent="0.2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5" customHeight="1" x14ac:dyDescent="0.2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5" customHeight="1" x14ac:dyDescent="0.2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5" customHeight="1" x14ac:dyDescent="0.2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5" customHeight="1" x14ac:dyDescent="0.2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5" customHeight="1" x14ac:dyDescent="0.2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5" customHeight="1" x14ac:dyDescent="0.2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5" customHeight="1" x14ac:dyDescent="0.2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5" customHeight="1" x14ac:dyDescent="0.2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5" customHeight="1" x14ac:dyDescent="0.2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5" customHeight="1" x14ac:dyDescent="0.2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5" customHeight="1" x14ac:dyDescent="0.2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5" customHeight="1" x14ac:dyDescent="0.2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5" customHeight="1" x14ac:dyDescent="0.2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5" customHeight="1" x14ac:dyDescent="0.2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5" customHeight="1" x14ac:dyDescent="0.2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5" customHeight="1" x14ac:dyDescent="0.2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5" customHeight="1" x14ac:dyDescent="0.2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5" customHeight="1" x14ac:dyDescent="0.2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5" customHeight="1" x14ac:dyDescent="0.2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5" customHeight="1" x14ac:dyDescent="0.2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5" customHeight="1" x14ac:dyDescent="0.2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5" customHeight="1" x14ac:dyDescent="0.2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5" customHeight="1" x14ac:dyDescent="0.2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5" customHeight="1" x14ac:dyDescent="0.2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5" customHeight="1" x14ac:dyDescent="0.2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5" customHeight="1" x14ac:dyDescent="0.2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5" customHeight="1" x14ac:dyDescent="0.2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5" customHeight="1" x14ac:dyDescent="0.2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5" customHeight="1" x14ac:dyDescent="0.2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5" customHeight="1" x14ac:dyDescent="0.2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5" customHeight="1" x14ac:dyDescent="0.2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5" customHeight="1" x14ac:dyDescent="0.2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5" customHeight="1" x14ac:dyDescent="0.2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5" customHeight="1" x14ac:dyDescent="0.2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5" customHeight="1" x14ac:dyDescent="0.2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5" customHeight="1" x14ac:dyDescent="0.2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5" customHeight="1" x14ac:dyDescent="0.2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5" customHeight="1" x14ac:dyDescent="0.2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5" customHeight="1" x14ac:dyDescent="0.2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5" customHeight="1" x14ac:dyDescent="0.2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5" customHeight="1" x14ac:dyDescent="0.2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5" customHeight="1" x14ac:dyDescent="0.2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5" customHeight="1" x14ac:dyDescent="0.2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5" customHeight="1" x14ac:dyDescent="0.2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5" customHeight="1" x14ac:dyDescent="0.2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5" customHeight="1" x14ac:dyDescent="0.2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5" customHeight="1" x14ac:dyDescent="0.2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5" customHeight="1" x14ac:dyDescent="0.2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5" customHeight="1" x14ac:dyDescent="0.2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5" customHeight="1" x14ac:dyDescent="0.2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5" customHeight="1" x14ac:dyDescent="0.2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5" customHeight="1" x14ac:dyDescent="0.2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5" customHeight="1" x14ac:dyDescent="0.2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5" customHeight="1" x14ac:dyDescent="0.2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5" customHeight="1" x14ac:dyDescent="0.2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5" customHeight="1" x14ac:dyDescent="0.2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5" customHeight="1" x14ac:dyDescent="0.2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5" customHeight="1" x14ac:dyDescent="0.2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5" customHeight="1" x14ac:dyDescent="0.2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5" customHeight="1" x14ac:dyDescent="0.2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5" customHeight="1" x14ac:dyDescent="0.2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5" customHeight="1" x14ac:dyDescent="0.2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5" customHeight="1" x14ac:dyDescent="0.2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5" customHeight="1" x14ac:dyDescent="0.2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5" customHeight="1" x14ac:dyDescent="0.2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5" customHeight="1" x14ac:dyDescent="0.2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5" customHeight="1" x14ac:dyDescent="0.2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5" customHeight="1" x14ac:dyDescent="0.2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5" customHeight="1" x14ac:dyDescent="0.2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5" customHeight="1" x14ac:dyDescent="0.2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5" customHeight="1" x14ac:dyDescent="0.2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5" customHeight="1" x14ac:dyDescent="0.2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5" customHeight="1" x14ac:dyDescent="0.2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5" customHeight="1" x14ac:dyDescent="0.2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5" customHeight="1" x14ac:dyDescent="0.2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5" customHeight="1" x14ac:dyDescent="0.2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5" customHeight="1" x14ac:dyDescent="0.2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5" customHeight="1" x14ac:dyDescent="0.2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5" customHeight="1" x14ac:dyDescent="0.2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5" customHeight="1" x14ac:dyDescent="0.2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5" customHeight="1" x14ac:dyDescent="0.2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5" customHeight="1" x14ac:dyDescent="0.2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5" customHeight="1" x14ac:dyDescent="0.2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5" customHeight="1" x14ac:dyDescent="0.2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5" customHeight="1" x14ac:dyDescent="0.2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5" customHeight="1" x14ac:dyDescent="0.2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5" customHeight="1" x14ac:dyDescent="0.2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5" customHeight="1" x14ac:dyDescent="0.2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5" customHeight="1" x14ac:dyDescent="0.2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5" customHeight="1" x14ac:dyDescent="0.2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5" customHeight="1" x14ac:dyDescent="0.2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5" customHeight="1" x14ac:dyDescent="0.2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5" customHeight="1" x14ac:dyDescent="0.2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5" customHeight="1" x14ac:dyDescent="0.2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5" customHeight="1" x14ac:dyDescent="0.2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5" customHeight="1" x14ac:dyDescent="0.2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5" customHeight="1" x14ac:dyDescent="0.2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5" customHeight="1" x14ac:dyDescent="0.2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5" customHeight="1" x14ac:dyDescent="0.2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5" customHeight="1" x14ac:dyDescent="0.2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5" customHeight="1" x14ac:dyDescent="0.2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5" customHeight="1" x14ac:dyDescent="0.2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5" customHeight="1" x14ac:dyDescent="0.2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5" customHeight="1" x14ac:dyDescent="0.2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5" customHeight="1" x14ac:dyDescent="0.2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5" customHeight="1" x14ac:dyDescent="0.2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5" customHeight="1" x14ac:dyDescent="0.2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5" customHeight="1" x14ac:dyDescent="0.2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5" customHeight="1" x14ac:dyDescent="0.2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5" customHeight="1" x14ac:dyDescent="0.2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5" customHeight="1" x14ac:dyDescent="0.2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5" customHeight="1" x14ac:dyDescent="0.2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5" customHeight="1" x14ac:dyDescent="0.2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5" customHeight="1" x14ac:dyDescent="0.2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5" customHeight="1" x14ac:dyDescent="0.2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5" customHeight="1" x14ac:dyDescent="0.2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5" customHeight="1" x14ac:dyDescent="0.2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5" customHeight="1" x14ac:dyDescent="0.2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5" customHeight="1" x14ac:dyDescent="0.2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5" customHeight="1" x14ac:dyDescent="0.2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5" customHeight="1" x14ac:dyDescent="0.2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5" customHeight="1" x14ac:dyDescent="0.2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5" customHeight="1" x14ac:dyDescent="0.2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5" customHeight="1" x14ac:dyDescent="0.2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5" customHeight="1" x14ac:dyDescent="0.2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5" customHeight="1" x14ac:dyDescent="0.2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5" customHeight="1" x14ac:dyDescent="0.2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5" customHeight="1" x14ac:dyDescent="0.2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5" customHeight="1" x14ac:dyDescent="0.2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5" customHeight="1" x14ac:dyDescent="0.2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5" customHeight="1" x14ac:dyDescent="0.2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5" customHeight="1" x14ac:dyDescent="0.2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5" customHeight="1" x14ac:dyDescent="0.2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5" customHeight="1" x14ac:dyDescent="0.2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5" customHeight="1" x14ac:dyDescent="0.2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5" customHeight="1" x14ac:dyDescent="0.2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5" customHeight="1" x14ac:dyDescent="0.2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5" customHeight="1" x14ac:dyDescent="0.2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5" customHeight="1" x14ac:dyDescent="0.2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5" customHeight="1" x14ac:dyDescent="0.2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5" customHeight="1" x14ac:dyDescent="0.2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5" customHeight="1" x14ac:dyDescent="0.2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5" customHeight="1" x14ac:dyDescent="0.2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5" customHeight="1" x14ac:dyDescent="0.2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5" customHeight="1" x14ac:dyDescent="0.2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5" customHeight="1" x14ac:dyDescent="0.2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5" customHeight="1" x14ac:dyDescent="0.2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5" customHeight="1" x14ac:dyDescent="0.2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5" customHeight="1" x14ac:dyDescent="0.2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5" customHeight="1" x14ac:dyDescent="0.2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5" customHeight="1" x14ac:dyDescent="0.2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5" customHeight="1" x14ac:dyDescent="0.2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5" customHeight="1" x14ac:dyDescent="0.2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5" customHeight="1" x14ac:dyDescent="0.2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5" customHeight="1" x14ac:dyDescent="0.2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5" customHeight="1" x14ac:dyDescent="0.2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5" customHeight="1" x14ac:dyDescent="0.2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5" customHeight="1" x14ac:dyDescent="0.2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5" customHeight="1" x14ac:dyDescent="0.2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5" customHeight="1" x14ac:dyDescent="0.2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5" customHeight="1" x14ac:dyDescent="0.2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5" customHeight="1" x14ac:dyDescent="0.2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5" customHeight="1" x14ac:dyDescent="0.2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5" customHeight="1" x14ac:dyDescent="0.2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5" customHeight="1" x14ac:dyDescent="0.2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5" customHeight="1" x14ac:dyDescent="0.2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5" customHeight="1" x14ac:dyDescent="0.2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5" customHeight="1" x14ac:dyDescent="0.2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5" customHeight="1" x14ac:dyDescent="0.2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5" customHeight="1" x14ac:dyDescent="0.2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5" customHeight="1" x14ac:dyDescent="0.2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5" customHeight="1" x14ac:dyDescent="0.2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5" customHeight="1" x14ac:dyDescent="0.2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5" customHeight="1" x14ac:dyDescent="0.2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5" customHeight="1" x14ac:dyDescent="0.2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5" customHeight="1" x14ac:dyDescent="0.2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5" customHeight="1" x14ac:dyDescent="0.2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5" customHeight="1" x14ac:dyDescent="0.2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5" customHeight="1" x14ac:dyDescent="0.2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5" customHeight="1" x14ac:dyDescent="0.2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5" customHeight="1" x14ac:dyDescent="0.2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5" customHeight="1" x14ac:dyDescent="0.2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5" customHeight="1" x14ac:dyDescent="0.2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5" customHeight="1" x14ac:dyDescent="0.2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5" customHeight="1" x14ac:dyDescent="0.2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5" customHeight="1" x14ac:dyDescent="0.2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5" customHeight="1" x14ac:dyDescent="0.2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5" customHeight="1" x14ac:dyDescent="0.2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5" customHeight="1" x14ac:dyDescent="0.2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5" customHeight="1" x14ac:dyDescent="0.2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5" customHeight="1" x14ac:dyDescent="0.2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5" customHeight="1" x14ac:dyDescent="0.2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5" customHeight="1" x14ac:dyDescent="0.2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5" customHeight="1" x14ac:dyDescent="0.2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5" customHeight="1" x14ac:dyDescent="0.2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5" customHeight="1" x14ac:dyDescent="0.2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5" customHeight="1" x14ac:dyDescent="0.2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5" customHeight="1" x14ac:dyDescent="0.2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5" customHeight="1" x14ac:dyDescent="0.2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5" customHeight="1" x14ac:dyDescent="0.2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5" customHeight="1" x14ac:dyDescent="0.2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5" customHeight="1" x14ac:dyDescent="0.2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5" customHeight="1" x14ac:dyDescent="0.2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5" customHeight="1" x14ac:dyDescent="0.2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5" customHeight="1" x14ac:dyDescent="0.2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5" customHeight="1" x14ac:dyDescent="0.2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5" customHeight="1" x14ac:dyDescent="0.2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5" customHeight="1" x14ac:dyDescent="0.2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5" customHeight="1" x14ac:dyDescent="0.2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5" customHeight="1" x14ac:dyDescent="0.2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5" customHeight="1" x14ac:dyDescent="0.2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5" customHeight="1" x14ac:dyDescent="0.2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5" customHeight="1" x14ac:dyDescent="0.2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5" customHeight="1" x14ac:dyDescent="0.2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5" customHeight="1" x14ac:dyDescent="0.2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5" customHeight="1" x14ac:dyDescent="0.2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5" customHeight="1" x14ac:dyDescent="0.2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5" customHeight="1" x14ac:dyDescent="0.2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5" customHeight="1" x14ac:dyDescent="0.2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5" customHeight="1" x14ac:dyDescent="0.2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5" customHeight="1" x14ac:dyDescent="0.2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5" customHeight="1" x14ac:dyDescent="0.2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5" customHeight="1" x14ac:dyDescent="0.2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5" customHeight="1" x14ac:dyDescent="0.2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5" customHeight="1" x14ac:dyDescent="0.2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5" customHeight="1" x14ac:dyDescent="0.2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5" customHeight="1" x14ac:dyDescent="0.2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5" customHeight="1" x14ac:dyDescent="0.2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5" customHeight="1" x14ac:dyDescent="0.2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5" customHeight="1" x14ac:dyDescent="0.2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5" customHeight="1" x14ac:dyDescent="0.2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5" customHeight="1" x14ac:dyDescent="0.2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5" customHeight="1" x14ac:dyDescent="0.2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5" customHeight="1" x14ac:dyDescent="0.2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5" customHeight="1" x14ac:dyDescent="0.2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5" customHeight="1" x14ac:dyDescent="0.2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5" customHeight="1" x14ac:dyDescent="0.2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5" customHeight="1" x14ac:dyDescent="0.2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5" customHeight="1" x14ac:dyDescent="0.2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5" customHeight="1" x14ac:dyDescent="0.2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5" customHeight="1" x14ac:dyDescent="0.2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</sheetData>
  <sortState ref="A105:L195">
    <sortCondition ref="A105"/>
  </sortState>
  <mergeCells count="6">
    <mergeCell ref="A1:C1"/>
    <mergeCell ref="A85:C85"/>
    <mergeCell ref="A90:C90"/>
    <mergeCell ref="A103:C103"/>
    <mergeCell ref="A95:C95"/>
    <mergeCell ref="A67:C67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zoomScaleNormal="100" workbookViewId="0">
      <selection activeCell="A5" sqref="A5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5" t="s">
        <v>7</v>
      </c>
      <c r="B1" s="50"/>
      <c r="C1" s="35"/>
      <c r="D1" s="36"/>
      <c r="E1" s="37"/>
      <c r="F1" s="37"/>
      <c r="G1" s="35"/>
      <c r="H1" s="176"/>
      <c r="I1" s="86"/>
      <c r="J1" s="35"/>
      <c r="K1" s="180"/>
    </row>
    <row r="2" spans="1:11" ht="15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66" t="s">
        <v>4</v>
      </c>
      <c r="F2" s="66" t="s">
        <v>5</v>
      </c>
      <c r="G2" s="96" t="s">
        <v>19</v>
      </c>
      <c r="H2" s="87"/>
      <c r="I2" s="124" t="s">
        <v>12</v>
      </c>
      <c r="J2" s="234" t="s">
        <v>6</v>
      </c>
      <c r="K2" s="235" t="s">
        <v>51</v>
      </c>
    </row>
    <row r="3" spans="1:11" ht="16.5" customHeight="1" x14ac:dyDescent="0.2">
      <c r="A3" s="321">
        <v>44470</v>
      </c>
      <c r="B3" s="322" t="s">
        <v>71</v>
      </c>
      <c r="C3" s="323" t="s">
        <v>72</v>
      </c>
      <c r="D3" s="324" t="s">
        <v>73</v>
      </c>
      <c r="E3" s="325"/>
      <c r="F3" s="326"/>
      <c r="G3" s="323" t="s">
        <v>74</v>
      </c>
      <c r="H3" s="327">
        <v>1</v>
      </c>
      <c r="I3" s="75">
        <v>1140</v>
      </c>
      <c r="J3" s="328">
        <v>98297</v>
      </c>
      <c r="K3" s="329">
        <v>2021</v>
      </c>
    </row>
    <row r="4" spans="1:11" ht="16.5" customHeight="1" x14ac:dyDescent="0.2">
      <c r="A4" s="330">
        <v>44489</v>
      </c>
      <c r="B4" s="322" t="s">
        <v>551</v>
      </c>
      <c r="C4" s="323" t="s">
        <v>552</v>
      </c>
      <c r="D4" s="324" t="s">
        <v>553</v>
      </c>
      <c r="E4" s="325"/>
      <c r="F4" s="326"/>
      <c r="G4" s="323" t="s">
        <v>554</v>
      </c>
      <c r="H4" s="327">
        <v>1</v>
      </c>
      <c r="I4" s="75">
        <v>1064</v>
      </c>
      <c r="J4" s="328">
        <v>68000</v>
      </c>
      <c r="K4" s="329">
        <v>2021</v>
      </c>
    </row>
    <row r="5" spans="1:11" ht="16.5" customHeight="1" x14ac:dyDescent="0.2">
      <c r="A5" s="171"/>
      <c r="B5" s="46"/>
      <c r="C5" s="48"/>
      <c r="D5" s="47"/>
      <c r="E5" s="178"/>
      <c r="F5" s="178"/>
      <c r="G5" s="331" t="s">
        <v>13</v>
      </c>
      <c r="H5" s="179">
        <f>SUM(H3:H4)</f>
        <v>2</v>
      </c>
      <c r="I5" s="22">
        <f>SUM(I3:I4)</f>
        <v>2204</v>
      </c>
      <c r="J5" s="332">
        <f>SUM(J3:J4)</f>
        <v>166297</v>
      </c>
      <c r="K5" s="333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78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7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3.5" customHeight="1" x14ac:dyDescent="0.2"/>
    <row r="208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2"/>
  <sheetViews>
    <sheetView topLeftCell="A50" zoomScaleNormal="100" workbookViewId="0">
      <selection activeCell="C85" sqref="C85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2 16384:16384" ht="15" customHeight="1" x14ac:dyDescent="0.25">
      <c r="A1" s="175" t="s">
        <v>22</v>
      </c>
      <c r="B1" s="50"/>
      <c r="C1" s="35"/>
      <c r="D1" s="37"/>
      <c r="E1" s="37"/>
      <c r="F1" s="176"/>
      <c r="G1" s="86"/>
      <c r="H1" s="35"/>
      <c r="I1" s="188"/>
      <c r="J1" s="188"/>
      <c r="K1" s="180"/>
    </row>
    <row r="2" spans="1:12 16384:16384" ht="18" customHeight="1" x14ac:dyDescent="0.2">
      <c r="A2" s="157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92"/>
      <c r="G2" s="124" t="s">
        <v>29</v>
      </c>
      <c r="H2" s="96" t="s">
        <v>31</v>
      </c>
      <c r="I2" s="177" t="s">
        <v>6</v>
      </c>
      <c r="J2" s="189" t="s">
        <v>43</v>
      </c>
      <c r="K2" s="189" t="s">
        <v>44</v>
      </c>
    </row>
    <row r="3" spans="1:12 16384:16384" ht="15" customHeight="1" x14ac:dyDescent="0.2">
      <c r="A3" s="203">
        <v>44474</v>
      </c>
      <c r="B3" s="204" t="s">
        <v>165</v>
      </c>
      <c r="C3" s="205" t="s">
        <v>166</v>
      </c>
      <c r="D3" s="205"/>
      <c r="E3" s="205" t="s">
        <v>167</v>
      </c>
      <c r="F3" s="93">
        <v>1</v>
      </c>
      <c r="G3" s="202">
        <v>0</v>
      </c>
      <c r="H3" s="115">
        <v>0</v>
      </c>
      <c r="I3" s="195">
        <v>7500</v>
      </c>
      <c r="J3" s="190" t="s">
        <v>168</v>
      </c>
      <c r="K3" s="190" t="s">
        <v>169</v>
      </c>
      <c r="XFD3" s="118"/>
    </row>
    <row r="4" spans="1:12 16384:16384" ht="15.4" customHeight="1" x14ac:dyDescent="0.2">
      <c r="A4" s="203">
        <v>44474</v>
      </c>
      <c r="B4" s="204" t="s">
        <v>170</v>
      </c>
      <c r="C4" s="205" t="s">
        <v>171</v>
      </c>
      <c r="D4" s="205"/>
      <c r="E4" s="205" t="s">
        <v>167</v>
      </c>
      <c r="F4" s="93">
        <v>1</v>
      </c>
      <c r="G4" s="202">
        <v>29910</v>
      </c>
      <c r="H4" s="78">
        <v>0</v>
      </c>
      <c r="I4" s="195">
        <v>9354546</v>
      </c>
      <c r="J4" s="190" t="s">
        <v>172</v>
      </c>
      <c r="K4" s="190" t="s">
        <v>169</v>
      </c>
      <c r="XFD4" s="118"/>
    </row>
    <row r="5" spans="1:12 16384:16384" s="2" customFormat="1" ht="15" customHeight="1" x14ac:dyDescent="0.2">
      <c r="A5" s="303">
        <v>44474</v>
      </c>
      <c r="B5" s="71" t="s">
        <v>173</v>
      </c>
      <c r="C5" s="72" t="s">
        <v>174</v>
      </c>
      <c r="D5" s="72"/>
      <c r="E5" s="196" t="s">
        <v>167</v>
      </c>
      <c r="F5" s="318">
        <v>1</v>
      </c>
      <c r="G5" s="318">
        <v>25956</v>
      </c>
      <c r="H5" s="319">
        <v>0</v>
      </c>
      <c r="I5" s="316">
        <v>7499501</v>
      </c>
      <c r="J5" s="317" t="s">
        <v>175</v>
      </c>
      <c r="K5" s="334" t="s">
        <v>169</v>
      </c>
      <c r="L5" s="293"/>
    </row>
    <row r="6" spans="1:12 16384:16384" ht="15" customHeight="1" x14ac:dyDescent="0.2">
      <c r="A6" s="203">
        <v>44474</v>
      </c>
      <c r="B6" s="204" t="s">
        <v>176</v>
      </c>
      <c r="C6" s="205" t="s">
        <v>177</v>
      </c>
      <c r="D6" s="205"/>
      <c r="E6" s="205" t="s">
        <v>167</v>
      </c>
      <c r="F6" s="93">
        <v>1</v>
      </c>
      <c r="G6" s="202">
        <v>10624</v>
      </c>
      <c r="H6" s="78">
        <v>0</v>
      </c>
      <c r="I6" s="195">
        <v>3069563</v>
      </c>
      <c r="J6" s="190" t="s">
        <v>178</v>
      </c>
      <c r="K6" s="190" t="s">
        <v>169</v>
      </c>
      <c r="XFD6" s="118"/>
    </row>
    <row r="7" spans="1:12 16384:16384" ht="15" customHeight="1" x14ac:dyDescent="0.2">
      <c r="A7" s="203">
        <v>44474</v>
      </c>
      <c r="B7" s="204" t="s">
        <v>179</v>
      </c>
      <c r="C7" s="205" t="s">
        <v>180</v>
      </c>
      <c r="D7" s="205"/>
      <c r="E7" s="205" t="s">
        <v>167</v>
      </c>
      <c r="F7" s="93">
        <v>1</v>
      </c>
      <c r="G7" s="202">
        <v>28026</v>
      </c>
      <c r="H7" s="78">
        <v>0</v>
      </c>
      <c r="I7" s="195">
        <v>8097770</v>
      </c>
      <c r="J7" s="190" t="s">
        <v>181</v>
      </c>
      <c r="K7" s="190" t="s">
        <v>169</v>
      </c>
      <c r="XFD7" s="118"/>
    </row>
    <row r="8" spans="1:12 16384:16384" ht="15" customHeight="1" x14ac:dyDescent="0.2">
      <c r="A8" s="203">
        <v>44474</v>
      </c>
      <c r="B8" s="204" t="s">
        <v>182</v>
      </c>
      <c r="C8" s="205" t="s">
        <v>183</v>
      </c>
      <c r="D8" s="205"/>
      <c r="E8" s="205" t="s">
        <v>167</v>
      </c>
      <c r="F8" s="93">
        <v>1</v>
      </c>
      <c r="G8" s="202">
        <v>28604</v>
      </c>
      <c r="H8" s="78">
        <v>0</v>
      </c>
      <c r="I8" s="195">
        <v>8264778</v>
      </c>
      <c r="J8" s="190" t="s">
        <v>184</v>
      </c>
      <c r="K8" s="190" t="s">
        <v>169</v>
      </c>
      <c r="XFD8" s="118"/>
    </row>
    <row r="9" spans="1:12 16384:16384" ht="15" customHeight="1" x14ac:dyDescent="0.2">
      <c r="A9" s="203">
        <v>44474</v>
      </c>
      <c r="B9" s="204" t="s">
        <v>185</v>
      </c>
      <c r="C9" s="205" t="s">
        <v>186</v>
      </c>
      <c r="D9" s="205"/>
      <c r="E9" s="205" t="s">
        <v>167</v>
      </c>
      <c r="F9" s="93">
        <v>1</v>
      </c>
      <c r="G9" s="202">
        <v>0</v>
      </c>
      <c r="H9" s="78">
        <v>2143</v>
      </c>
      <c r="I9" s="195">
        <v>239682</v>
      </c>
      <c r="J9" s="190" t="s">
        <v>187</v>
      </c>
      <c r="K9" s="190" t="s">
        <v>169</v>
      </c>
      <c r="XFD9" s="118"/>
    </row>
    <row r="10" spans="1:12 16384:16384" ht="15" customHeight="1" x14ac:dyDescent="0.2">
      <c r="A10" s="203">
        <v>44474</v>
      </c>
      <c r="B10" s="204" t="s">
        <v>188</v>
      </c>
      <c r="C10" s="205" t="s">
        <v>189</v>
      </c>
      <c r="D10" s="205"/>
      <c r="E10" s="205" t="s">
        <v>167</v>
      </c>
      <c r="F10" s="93">
        <v>1</v>
      </c>
      <c r="G10" s="202">
        <v>0</v>
      </c>
      <c r="H10" s="78">
        <v>5400</v>
      </c>
      <c r="I10" s="195">
        <v>255923</v>
      </c>
      <c r="J10" s="190" t="s">
        <v>190</v>
      </c>
      <c r="K10" s="190" t="s">
        <v>169</v>
      </c>
      <c r="XFD10" s="118"/>
    </row>
    <row r="11" spans="1:12 16384:16384" ht="15" customHeight="1" x14ac:dyDescent="0.2">
      <c r="A11" s="203">
        <v>44474</v>
      </c>
      <c r="B11" s="204" t="s">
        <v>191</v>
      </c>
      <c r="C11" s="205" t="s">
        <v>192</v>
      </c>
      <c r="D11" s="205"/>
      <c r="E11" s="205" t="s">
        <v>167</v>
      </c>
      <c r="F11" s="93">
        <v>1</v>
      </c>
      <c r="G11" s="202">
        <v>0</v>
      </c>
      <c r="H11" s="78">
        <v>1845</v>
      </c>
      <c r="I11" s="195">
        <v>46125</v>
      </c>
      <c r="J11" s="190" t="s">
        <v>193</v>
      </c>
      <c r="K11" s="190" t="s">
        <v>169</v>
      </c>
      <c r="XFD11" s="118"/>
    </row>
    <row r="12" spans="1:12 16384:16384" ht="15" customHeight="1" x14ac:dyDescent="0.2">
      <c r="A12" s="203">
        <v>44474</v>
      </c>
      <c r="B12" s="204" t="s">
        <v>194</v>
      </c>
      <c r="C12" s="205" t="s">
        <v>195</v>
      </c>
      <c r="D12" s="205"/>
      <c r="E12" s="205" t="s">
        <v>167</v>
      </c>
      <c r="F12" s="93">
        <v>1</v>
      </c>
      <c r="G12" s="202">
        <v>0</v>
      </c>
      <c r="H12" s="78">
        <v>2150</v>
      </c>
      <c r="I12" s="195">
        <v>53750</v>
      </c>
      <c r="J12" s="190" t="s">
        <v>196</v>
      </c>
      <c r="K12" s="190" t="s">
        <v>169</v>
      </c>
      <c r="XFD12" s="118"/>
    </row>
    <row r="13" spans="1:12 16384:16384" ht="15" customHeight="1" x14ac:dyDescent="0.2">
      <c r="A13" s="203">
        <v>44474</v>
      </c>
      <c r="B13" s="204" t="s">
        <v>197</v>
      </c>
      <c r="C13" s="205" t="s">
        <v>198</v>
      </c>
      <c r="D13" s="205"/>
      <c r="E13" s="205" t="s">
        <v>167</v>
      </c>
      <c r="F13" s="93">
        <v>1</v>
      </c>
      <c r="G13" s="202">
        <v>0</v>
      </c>
      <c r="H13" s="78">
        <v>3117</v>
      </c>
      <c r="I13" s="195">
        <v>77925</v>
      </c>
      <c r="J13" s="190" t="s">
        <v>199</v>
      </c>
      <c r="K13" s="190" t="s">
        <v>169</v>
      </c>
      <c r="XFD13" s="118"/>
    </row>
    <row r="14" spans="1:12 16384:16384" ht="15" customHeight="1" x14ac:dyDescent="0.2">
      <c r="A14" s="203">
        <v>44474</v>
      </c>
      <c r="B14" s="204" t="s">
        <v>200</v>
      </c>
      <c r="C14" s="205" t="s">
        <v>201</v>
      </c>
      <c r="D14" s="205"/>
      <c r="E14" s="205" t="s">
        <v>167</v>
      </c>
      <c r="F14" s="93">
        <v>1</v>
      </c>
      <c r="G14" s="202">
        <v>0</v>
      </c>
      <c r="H14" s="78">
        <v>4053</v>
      </c>
      <c r="I14" s="195">
        <v>101325</v>
      </c>
      <c r="J14" s="190" t="s">
        <v>202</v>
      </c>
      <c r="K14" s="190" t="s">
        <v>169</v>
      </c>
      <c r="XFD14" s="118"/>
    </row>
    <row r="15" spans="1:12 16384:16384" ht="15" customHeight="1" x14ac:dyDescent="0.2">
      <c r="A15" s="203">
        <v>44474</v>
      </c>
      <c r="B15" s="204" t="s">
        <v>203</v>
      </c>
      <c r="C15" s="205" t="s">
        <v>166</v>
      </c>
      <c r="D15" s="205"/>
      <c r="E15" s="205" t="s">
        <v>167</v>
      </c>
      <c r="F15" s="93">
        <v>1</v>
      </c>
      <c r="G15" s="202">
        <v>0</v>
      </c>
      <c r="H15" s="78">
        <v>0</v>
      </c>
      <c r="I15" s="195">
        <v>25000</v>
      </c>
      <c r="J15" s="190" t="s">
        <v>204</v>
      </c>
      <c r="K15" s="190" t="s">
        <v>169</v>
      </c>
      <c r="XFD15" s="118"/>
    </row>
    <row r="16" spans="1:12 16384:16384" ht="15" customHeight="1" x14ac:dyDescent="0.2">
      <c r="A16" s="203">
        <v>44476</v>
      </c>
      <c r="B16" s="204" t="s">
        <v>239</v>
      </c>
      <c r="C16" s="205" t="s">
        <v>240</v>
      </c>
      <c r="D16" s="205"/>
      <c r="E16" s="205" t="s">
        <v>241</v>
      </c>
      <c r="F16" s="93">
        <v>1</v>
      </c>
      <c r="G16" s="202">
        <v>10010</v>
      </c>
      <c r="H16" s="78">
        <v>143</v>
      </c>
      <c r="I16" s="195">
        <v>1900000</v>
      </c>
      <c r="J16" s="190" t="s">
        <v>242</v>
      </c>
      <c r="K16" s="190" t="s">
        <v>243</v>
      </c>
      <c r="XFD16" s="118"/>
    </row>
    <row r="17" spans="1:11 16384:16384" ht="15" customHeight="1" x14ac:dyDescent="0.2">
      <c r="A17" s="203">
        <v>44480</v>
      </c>
      <c r="B17" s="204" t="s">
        <v>788</v>
      </c>
      <c r="C17" s="205" t="s">
        <v>789</v>
      </c>
      <c r="D17" s="205"/>
      <c r="E17" s="205" t="s">
        <v>790</v>
      </c>
      <c r="F17" s="93">
        <v>1</v>
      </c>
      <c r="G17" s="202">
        <v>11000</v>
      </c>
      <c r="H17" s="78">
        <v>0</v>
      </c>
      <c r="I17" s="195">
        <v>491000</v>
      </c>
      <c r="J17" s="190" t="s">
        <v>791</v>
      </c>
      <c r="K17" s="190" t="s">
        <v>790</v>
      </c>
      <c r="XFD17" s="118"/>
    </row>
    <row r="18" spans="1:11 16384:16384" ht="15" customHeight="1" x14ac:dyDescent="0.2">
      <c r="A18" s="203">
        <v>44480</v>
      </c>
      <c r="B18" s="204" t="s">
        <v>792</v>
      </c>
      <c r="C18" s="205" t="s">
        <v>793</v>
      </c>
      <c r="D18" s="205"/>
      <c r="E18" s="205" t="s">
        <v>790</v>
      </c>
      <c r="F18" s="93">
        <v>1</v>
      </c>
      <c r="G18" s="202">
        <v>0</v>
      </c>
      <c r="H18" s="78">
        <v>11750</v>
      </c>
      <c r="I18" s="195">
        <v>460000</v>
      </c>
      <c r="J18" s="190" t="s">
        <v>794</v>
      </c>
      <c r="K18" s="190" t="s">
        <v>790</v>
      </c>
      <c r="XFD18" s="118"/>
    </row>
    <row r="19" spans="1:11 16384:16384" ht="15" customHeight="1" x14ac:dyDescent="0.2">
      <c r="A19" s="203">
        <v>44488</v>
      </c>
      <c r="B19" s="204" t="s">
        <v>653</v>
      </c>
      <c r="C19" s="205" t="s">
        <v>654</v>
      </c>
      <c r="D19" s="205"/>
      <c r="E19" s="205" t="s">
        <v>655</v>
      </c>
      <c r="F19" s="93">
        <v>1</v>
      </c>
      <c r="G19" s="202">
        <v>0</v>
      </c>
      <c r="H19" s="78">
        <v>0</v>
      </c>
      <c r="I19" s="195">
        <v>40000</v>
      </c>
      <c r="J19" s="190" t="s">
        <v>526</v>
      </c>
      <c r="K19" s="190" t="s">
        <v>656</v>
      </c>
      <c r="XFD19" s="118"/>
    </row>
    <row r="20" spans="1:11 16384:16384" ht="15" customHeight="1" x14ac:dyDescent="0.2">
      <c r="A20" s="203">
        <v>44488</v>
      </c>
      <c r="B20" s="204" t="s">
        <v>657</v>
      </c>
      <c r="C20" s="205" t="s">
        <v>658</v>
      </c>
      <c r="D20" s="205" t="s">
        <v>129</v>
      </c>
      <c r="E20" s="205" t="s">
        <v>655</v>
      </c>
      <c r="F20" s="93">
        <v>1</v>
      </c>
      <c r="G20" s="202">
        <v>0</v>
      </c>
      <c r="H20" s="78">
        <v>0</v>
      </c>
      <c r="I20" s="195">
        <v>40000</v>
      </c>
      <c r="J20" s="190" t="s">
        <v>526</v>
      </c>
      <c r="K20" s="190" t="s">
        <v>659</v>
      </c>
      <c r="XFD20" s="118"/>
    </row>
    <row r="21" spans="1:11 16384:16384" ht="15" customHeight="1" x14ac:dyDescent="0.2">
      <c r="A21" s="203">
        <v>44488</v>
      </c>
      <c r="B21" s="204" t="s">
        <v>851</v>
      </c>
      <c r="C21" s="205" t="s">
        <v>852</v>
      </c>
      <c r="D21" s="205" t="s">
        <v>104</v>
      </c>
      <c r="E21" s="205" t="s">
        <v>853</v>
      </c>
      <c r="F21" s="93">
        <v>1</v>
      </c>
      <c r="G21" s="202">
        <v>0</v>
      </c>
      <c r="H21" s="78">
        <v>0</v>
      </c>
      <c r="I21" s="195">
        <v>8000</v>
      </c>
      <c r="J21" s="190" t="s">
        <v>854</v>
      </c>
      <c r="K21" s="190" t="s">
        <v>855</v>
      </c>
      <c r="XFD21" s="118"/>
    </row>
    <row r="22" spans="1:11 16384:16384" ht="15" customHeight="1" x14ac:dyDescent="0.2">
      <c r="A22" s="203">
        <v>44488</v>
      </c>
      <c r="B22" s="204" t="s">
        <v>856</v>
      </c>
      <c r="C22" s="205" t="s">
        <v>857</v>
      </c>
      <c r="D22" s="205" t="s">
        <v>104</v>
      </c>
      <c r="E22" s="205" t="s">
        <v>853</v>
      </c>
      <c r="F22" s="93">
        <v>1</v>
      </c>
      <c r="G22" s="202">
        <v>0</v>
      </c>
      <c r="H22" s="78">
        <v>0</v>
      </c>
      <c r="I22" s="195">
        <v>7500</v>
      </c>
      <c r="J22" s="190" t="s">
        <v>858</v>
      </c>
      <c r="K22" s="190" t="s">
        <v>855</v>
      </c>
      <c r="XFD22" s="118"/>
    </row>
    <row r="23" spans="1:11 16384:16384" ht="15" customHeight="1" x14ac:dyDescent="0.2">
      <c r="A23" s="203">
        <v>44488</v>
      </c>
      <c r="B23" s="204" t="s">
        <v>859</v>
      </c>
      <c r="C23" s="205" t="s">
        <v>860</v>
      </c>
      <c r="D23" s="205" t="s">
        <v>104</v>
      </c>
      <c r="E23" s="205" t="s">
        <v>853</v>
      </c>
      <c r="F23" s="93">
        <v>1</v>
      </c>
      <c r="G23" s="202">
        <v>0</v>
      </c>
      <c r="H23" s="78">
        <v>0</v>
      </c>
      <c r="I23" s="195">
        <v>8500</v>
      </c>
      <c r="J23" s="190" t="s">
        <v>861</v>
      </c>
      <c r="K23" s="190" t="s">
        <v>855</v>
      </c>
      <c r="XFD23" s="118"/>
    </row>
    <row r="24" spans="1:11 16384:16384" ht="15" customHeight="1" x14ac:dyDescent="0.2">
      <c r="A24" s="203">
        <v>44488</v>
      </c>
      <c r="B24" s="204" t="s">
        <v>864</v>
      </c>
      <c r="C24" s="205" t="s">
        <v>865</v>
      </c>
      <c r="D24" s="205" t="s">
        <v>104</v>
      </c>
      <c r="E24" s="205" t="s">
        <v>853</v>
      </c>
      <c r="F24" s="93">
        <v>1</v>
      </c>
      <c r="G24" s="202">
        <v>0</v>
      </c>
      <c r="H24" s="78">
        <v>0</v>
      </c>
      <c r="I24" s="195">
        <v>23580</v>
      </c>
      <c r="J24" s="190" t="s">
        <v>866</v>
      </c>
      <c r="K24" s="190" t="s">
        <v>855</v>
      </c>
      <c r="XFD24" s="118"/>
    </row>
    <row r="25" spans="1:11 16384:16384" ht="15" customHeight="1" x14ac:dyDescent="0.2">
      <c r="A25" s="203">
        <v>44488</v>
      </c>
      <c r="B25" s="204" t="s">
        <v>867</v>
      </c>
      <c r="C25" s="205" t="s">
        <v>868</v>
      </c>
      <c r="D25" s="205" t="s">
        <v>104</v>
      </c>
      <c r="E25" s="205" t="s">
        <v>853</v>
      </c>
      <c r="F25" s="93">
        <v>1</v>
      </c>
      <c r="G25" s="202">
        <v>0</v>
      </c>
      <c r="H25" s="78">
        <v>972</v>
      </c>
      <c r="I25" s="195">
        <v>7800</v>
      </c>
      <c r="J25" s="190" t="s">
        <v>869</v>
      </c>
      <c r="K25" s="190" t="s">
        <v>855</v>
      </c>
      <c r="XFD25" s="118"/>
    </row>
    <row r="26" spans="1:11 16384:16384" ht="15" customHeight="1" x14ac:dyDescent="0.2">
      <c r="A26" s="203">
        <v>44488</v>
      </c>
      <c r="B26" s="204" t="s">
        <v>870</v>
      </c>
      <c r="C26" s="205" t="s">
        <v>871</v>
      </c>
      <c r="D26" s="205" t="s">
        <v>104</v>
      </c>
      <c r="E26" s="205" t="s">
        <v>853</v>
      </c>
      <c r="F26" s="93">
        <v>1</v>
      </c>
      <c r="G26" s="202">
        <v>0</v>
      </c>
      <c r="H26" s="78">
        <v>1062</v>
      </c>
      <c r="I26" s="195">
        <v>10400</v>
      </c>
      <c r="J26" s="190" t="s">
        <v>872</v>
      </c>
      <c r="K26" s="190" t="s">
        <v>855</v>
      </c>
      <c r="XFD26" s="118"/>
    </row>
    <row r="27" spans="1:11 16384:16384" ht="16.5" customHeight="1" x14ac:dyDescent="0.2">
      <c r="A27" s="203">
        <v>44488</v>
      </c>
      <c r="B27" s="204" t="s">
        <v>873</v>
      </c>
      <c r="C27" s="205" t="s">
        <v>874</v>
      </c>
      <c r="D27" s="205" t="s">
        <v>104</v>
      </c>
      <c r="E27" s="205" t="s">
        <v>853</v>
      </c>
      <c r="F27" s="93">
        <v>1</v>
      </c>
      <c r="G27" s="202">
        <v>0</v>
      </c>
      <c r="H27" s="78">
        <v>810</v>
      </c>
      <c r="I27" s="195">
        <v>6500</v>
      </c>
      <c r="J27" s="190" t="s">
        <v>875</v>
      </c>
      <c r="K27" s="190" t="s">
        <v>855</v>
      </c>
      <c r="XFD27" s="118"/>
    </row>
    <row r="28" spans="1:11 16384:16384" ht="15" customHeight="1" x14ac:dyDescent="0.2">
      <c r="A28" s="203">
        <v>44488</v>
      </c>
      <c r="B28" s="204" t="s">
        <v>876</v>
      </c>
      <c r="C28" s="205" t="s">
        <v>877</v>
      </c>
      <c r="D28" s="205" t="s">
        <v>104</v>
      </c>
      <c r="E28" s="205" t="s">
        <v>853</v>
      </c>
      <c r="F28" s="93">
        <v>1</v>
      </c>
      <c r="G28" s="202">
        <v>0</v>
      </c>
      <c r="H28" s="78">
        <v>1271</v>
      </c>
      <c r="I28" s="195">
        <v>21000</v>
      </c>
      <c r="J28" s="190" t="s">
        <v>878</v>
      </c>
      <c r="K28" s="190" t="s">
        <v>855</v>
      </c>
      <c r="XFD28" s="118"/>
    </row>
    <row r="29" spans="1:11 16384:16384" ht="15" customHeight="1" x14ac:dyDescent="0.2">
      <c r="A29" s="203">
        <v>44488</v>
      </c>
      <c r="B29" s="204" t="s">
        <v>879</v>
      </c>
      <c r="C29" s="205" t="s">
        <v>880</v>
      </c>
      <c r="D29" s="205" t="s">
        <v>104</v>
      </c>
      <c r="E29" s="205" t="s">
        <v>853</v>
      </c>
      <c r="F29" s="93">
        <v>1</v>
      </c>
      <c r="G29" s="202">
        <v>0</v>
      </c>
      <c r="H29" s="78">
        <v>972</v>
      </c>
      <c r="I29" s="195">
        <v>7800</v>
      </c>
      <c r="J29" s="190" t="s">
        <v>881</v>
      </c>
      <c r="K29" s="190" t="s">
        <v>855</v>
      </c>
      <c r="XFD29" s="118"/>
    </row>
    <row r="30" spans="1:11 16384:16384" ht="15" customHeight="1" x14ac:dyDescent="0.2">
      <c r="A30" s="203">
        <v>44488</v>
      </c>
      <c r="B30" s="204" t="s">
        <v>882</v>
      </c>
      <c r="C30" s="205" t="s">
        <v>883</v>
      </c>
      <c r="D30" s="205" t="s">
        <v>104</v>
      </c>
      <c r="E30" s="205" t="s">
        <v>853</v>
      </c>
      <c r="F30" s="93">
        <v>1</v>
      </c>
      <c r="G30" s="202">
        <v>0</v>
      </c>
      <c r="H30" s="78">
        <v>972</v>
      </c>
      <c r="I30" s="195">
        <v>7800</v>
      </c>
      <c r="J30" s="190" t="s">
        <v>884</v>
      </c>
      <c r="K30" s="190" t="s">
        <v>855</v>
      </c>
      <c r="XFD30" s="118"/>
    </row>
    <row r="31" spans="1:11 16384:16384" ht="15" customHeight="1" x14ac:dyDescent="0.2">
      <c r="A31" s="203">
        <v>44488</v>
      </c>
      <c r="B31" s="204" t="s">
        <v>885</v>
      </c>
      <c r="C31" s="205" t="s">
        <v>886</v>
      </c>
      <c r="D31" s="205" t="s">
        <v>104</v>
      </c>
      <c r="E31" s="205" t="s">
        <v>853</v>
      </c>
      <c r="F31" s="93">
        <v>1</v>
      </c>
      <c r="G31" s="202">
        <v>0</v>
      </c>
      <c r="H31" s="78">
        <v>1271</v>
      </c>
      <c r="I31" s="195">
        <v>21000</v>
      </c>
      <c r="J31" s="190" t="s">
        <v>887</v>
      </c>
      <c r="K31" s="190" t="s">
        <v>855</v>
      </c>
      <c r="XFD31" s="118"/>
    </row>
    <row r="32" spans="1:11 16384:16384" ht="15" customHeight="1" x14ac:dyDescent="0.2">
      <c r="A32" s="203">
        <v>44488</v>
      </c>
      <c r="B32" s="204" t="s">
        <v>888</v>
      </c>
      <c r="C32" s="205" t="s">
        <v>889</v>
      </c>
      <c r="D32" s="205" t="s">
        <v>104</v>
      </c>
      <c r="E32" s="205" t="s">
        <v>853</v>
      </c>
      <c r="F32" s="93">
        <v>1</v>
      </c>
      <c r="G32" s="202">
        <v>0</v>
      </c>
      <c r="H32" s="78">
        <v>1386</v>
      </c>
      <c r="I32" s="195">
        <v>11700</v>
      </c>
      <c r="J32" s="190" t="s">
        <v>890</v>
      </c>
      <c r="K32" s="190" t="s">
        <v>855</v>
      </c>
      <c r="XFD32" s="118"/>
    </row>
    <row r="33" spans="1:16 16384:16384" ht="15" customHeight="1" x14ac:dyDescent="0.2">
      <c r="A33" s="203">
        <v>44488</v>
      </c>
      <c r="B33" s="204" t="s">
        <v>891</v>
      </c>
      <c r="C33" s="205" t="s">
        <v>892</v>
      </c>
      <c r="D33" s="205" t="s">
        <v>104</v>
      </c>
      <c r="E33" s="205" t="s">
        <v>853</v>
      </c>
      <c r="F33" s="93">
        <v>1</v>
      </c>
      <c r="G33" s="202">
        <v>0</v>
      </c>
      <c r="H33" s="78">
        <v>1271</v>
      </c>
      <c r="I33" s="195">
        <v>21000</v>
      </c>
      <c r="J33" s="190" t="s">
        <v>893</v>
      </c>
      <c r="K33" s="190" t="s">
        <v>855</v>
      </c>
      <c r="XFD33" s="118"/>
    </row>
    <row r="34" spans="1:16 16384:16384" ht="15" customHeight="1" x14ac:dyDescent="0.2">
      <c r="A34" s="203">
        <v>44488</v>
      </c>
      <c r="B34" s="204" t="s">
        <v>894</v>
      </c>
      <c r="C34" s="205" t="s">
        <v>895</v>
      </c>
      <c r="D34" s="205" t="s">
        <v>104</v>
      </c>
      <c r="E34" s="205" t="s">
        <v>853</v>
      </c>
      <c r="F34" s="93">
        <v>1</v>
      </c>
      <c r="G34" s="202">
        <v>0</v>
      </c>
      <c r="H34" s="78">
        <v>972</v>
      </c>
      <c r="I34" s="195">
        <v>7800</v>
      </c>
      <c r="J34" s="190" t="s">
        <v>896</v>
      </c>
      <c r="K34" s="190" t="s">
        <v>855</v>
      </c>
      <c r="XFD34" s="118"/>
    </row>
    <row r="35" spans="1:16 16384:16384" ht="15" customHeight="1" x14ac:dyDescent="0.2">
      <c r="A35" s="203">
        <v>44488</v>
      </c>
      <c r="B35" s="204" t="s">
        <v>897</v>
      </c>
      <c r="C35" s="205" t="s">
        <v>898</v>
      </c>
      <c r="D35" s="205" t="s">
        <v>104</v>
      </c>
      <c r="E35" s="205" t="s">
        <v>853</v>
      </c>
      <c r="F35" s="93">
        <v>1</v>
      </c>
      <c r="G35" s="202">
        <v>0</v>
      </c>
      <c r="H35" s="78">
        <v>972</v>
      </c>
      <c r="I35" s="195">
        <v>7800</v>
      </c>
      <c r="J35" s="190" t="s">
        <v>899</v>
      </c>
      <c r="K35" s="190" t="s">
        <v>855</v>
      </c>
      <c r="XFD35" s="118"/>
    </row>
    <row r="36" spans="1:16 16384:16384" ht="15" customHeight="1" x14ac:dyDescent="0.2">
      <c r="A36" s="203">
        <v>44488</v>
      </c>
      <c r="B36" s="204" t="s">
        <v>900</v>
      </c>
      <c r="C36" s="205" t="s">
        <v>901</v>
      </c>
      <c r="D36" s="205" t="s">
        <v>104</v>
      </c>
      <c r="E36" s="205" t="s">
        <v>853</v>
      </c>
      <c r="F36" s="93">
        <v>1</v>
      </c>
      <c r="G36" s="202">
        <v>0</v>
      </c>
      <c r="H36" s="78">
        <v>1386</v>
      </c>
      <c r="I36" s="195">
        <v>11700</v>
      </c>
      <c r="J36" s="190" t="s">
        <v>902</v>
      </c>
      <c r="K36" s="190" t="s">
        <v>855</v>
      </c>
      <c r="XFD36" s="118"/>
    </row>
    <row r="37" spans="1:16 16384:16384" ht="15" customHeight="1" x14ac:dyDescent="0.2">
      <c r="A37" s="203">
        <v>44488</v>
      </c>
      <c r="B37" s="204" t="s">
        <v>903</v>
      </c>
      <c r="C37" s="205" t="s">
        <v>904</v>
      </c>
      <c r="D37" s="205" t="s">
        <v>104</v>
      </c>
      <c r="E37" s="205" t="s">
        <v>853</v>
      </c>
      <c r="F37" s="93">
        <v>1</v>
      </c>
      <c r="G37" s="202">
        <v>0</v>
      </c>
      <c r="H37" s="78">
        <v>1271</v>
      </c>
      <c r="I37" s="195">
        <v>21000</v>
      </c>
      <c r="J37" s="190" t="s">
        <v>905</v>
      </c>
      <c r="K37" s="190" t="s">
        <v>855</v>
      </c>
      <c r="XFD37" s="118"/>
    </row>
    <row r="38" spans="1:16 16384:16384" ht="15" customHeight="1" x14ac:dyDescent="0.2">
      <c r="A38" s="203">
        <v>44490</v>
      </c>
      <c r="B38" s="204" t="s">
        <v>660</v>
      </c>
      <c r="C38" s="205" t="s">
        <v>661</v>
      </c>
      <c r="D38" s="205" t="s">
        <v>662</v>
      </c>
      <c r="E38" s="205" t="s">
        <v>663</v>
      </c>
      <c r="F38" s="93">
        <v>1</v>
      </c>
      <c r="G38" s="202">
        <v>0</v>
      </c>
      <c r="H38" s="78">
        <v>0</v>
      </c>
      <c r="I38" s="195">
        <v>4500</v>
      </c>
      <c r="J38" s="190" t="s">
        <v>664</v>
      </c>
      <c r="K38" s="190" t="s">
        <v>665</v>
      </c>
      <c r="XFD38" s="118"/>
    </row>
    <row r="39" spans="1:16 16384:16384" ht="15" customHeight="1" x14ac:dyDescent="0.2">
      <c r="A39" s="203">
        <v>44491</v>
      </c>
      <c r="B39" s="204" t="s">
        <v>522</v>
      </c>
      <c r="C39" s="205" t="s">
        <v>523</v>
      </c>
      <c r="D39" s="205" t="s">
        <v>524</v>
      </c>
      <c r="E39" s="205" t="s">
        <v>525</v>
      </c>
      <c r="F39" s="93">
        <v>1</v>
      </c>
      <c r="G39" s="202">
        <v>0</v>
      </c>
      <c r="H39" s="78">
        <v>0</v>
      </c>
      <c r="I39" s="195">
        <v>25000</v>
      </c>
      <c r="J39" s="190" t="s">
        <v>526</v>
      </c>
      <c r="K39" s="190" t="s">
        <v>527</v>
      </c>
      <c r="XFD39" s="118"/>
    </row>
    <row r="40" spans="1:16 16384:16384" ht="15" customHeight="1" x14ac:dyDescent="0.2">
      <c r="A40" s="171"/>
      <c r="B40" s="46"/>
      <c r="C40" s="48"/>
      <c r="D40" s="51"/>
      <c r="E40" s="21" t="s">
        <v>13</v>
      </c>
      <c r="F40" s="22">
        <f>SUM(F3:F39)</f>
        <v>37</v>
      </c>
      <c r="G40" s="22">
        <f>SUM(G3:G39)</f>
        <v>144130</v>
      </c>
      <c r="H40" s="127">
        <f>SUM(H3:H39)</f>
        <v>45189</v>
      </c>
      <c r="I40" s="199">
        <f>SUM(I3:I39)</f>
        <v>40264768</v>
      </c>
      <c r="J40" s="191"/>
      <c r="K40" s="192"/>
    </row>
    <row r="41" spans="1:16 16384:16384" ht="15" customHeight="1" x14ac:dyDescent="0.25">
      <c r="A41" s="183" t="s">
        <v>16</v>
      </c>
      <c r="B41" s="50"/>
      <c r="C41" s="52"/>
      <c r="D41" s="53"/>
      <c r="E41" s="53"/>
      <c r="F41" s="54"/>
      <c r="G41" s="94"/>
      <c r="H41" s="35"/>
      <c r="I41" s="188"/>
      <c r="J41" s="188"/>
      <c r="K41" s="180"/>
    </row>
    <row r="42" spans="1:16 16384:16384" ht="15" customHeight="1" x14ac:dyDescent="0.2">
      <c r="A42" s="157" t="s">
        <v>0</v>
      </c>
      <c r="B42" s="65" t="s">
        <v>1</v>
      </c>
      <c r="C42" s="96" t="s">
        <v>2</v>
      </c>
      <c r="D42" s="96" t="s">
        <v>3</v>
      </c>
      <c r="E42" s="96" t="s">
        <v>8</v>
      </c>
      <c r="F42" s="92"/>
      <c r="G42" s="124" t="s">
        <v>29</v>
      </c>
      <c r="H42" s="96" t="s">
        <v>31</v>
      </c>
      <c r="I42" s="177" t="s">
        <v>6</v>
      </c>
      <c r="J42" s="189" t="s">
        <v>43</v>
      </c>
      <c r="K42" s="189" t="s">
        <v>44</v>
      </c>
    </row>
    <row r="43" spans="1:16 16384:16384" ht="15" customHeight="1" x14ac:dyDescent="0.2">
      <c r="A43" s="203">
        <v>44473</v>
      </c>
      <c r="B43" s="204" t="s">
        <v>159</v>
      </c>
      <c r="C43" s="205" t="s">
        <v>160</v>
      </c>
      <c r="D43" s="205" t="s">
        <v>161</v>
      </c>
      <c r="E43" s="205" t="s">
        <v>162</v>
      </c>
      <c r="F43" s="93">
        <v>1</v>
      </c>
      <c r="G43" s="202">
        <v>0</v>
      </c>
      <c r="H43" s="115">
        <v>0</v>
      </c>
      <c r="I43" s="181">
        <v>1500000</v>
      </c>
      <c r="J43" s="190" t="s">
        <v>163</v>
      </c>
      <c r="K43" s="190" t="s">
        <v>164</v>
      </c>
    </row>
    <row r="44" spans="1:16 16384:16384" ht="15" customHeight="1" x14ac:dyDescent="0.2">
      <c r="A44" s="203">
        <v>44475</v>
      </c>
      <c r="B44" s="204" t="s">
        <v>227</v>
      </c>
      <c r="C44" s="205" t="s">
        <v>228</v>
      </c>
      <c r="D44" s="205"/>
      <c r="E44" s="205" t="s">
        <v>229</v>
      </c>
      <c r="F44" s="93">
        <v>1</v>
      </c>
      <c r="G44" s="202">
        <v>0</v>
      </c>
      <c r="H44" s="115">
        <v>0</v>
      </c>
      <c r="I44" s="181">
        <v>1000</v>
      </c>
      <c r="J44" s="190" t="s">
        <v>230</v>
      </c>
      <c r="K44" s="190" t="s">
        <v>231</v>
      </c>
    </row>
    <row r="45" spans="1:16 16384:16384" ht="15" customHeight="1" x14ac:dyDescent="0.2">
      <c r="A45" s="203">
        <v>44480</v>
      </c>
      <c r="B45" s="204" t="s">
        <v>795</v>
      </c>
      <c r="C45" s="205" t="s">
        <v>796</v>
      </c>
      <c r="D45" s="205" t="s">
        <v>797</v>
      </c>
      <c r="E45" s="205" t="s">
        <v>798</v>
      </c>
      <c r="F45" s="93">
        <v>1</v>
      </c>
      <c r="G45" s="202">
        <v>0</v>
      </c>
      <c r="H45" s="115">
        <v>0</v>
      </c>
      <c r="I45" s="181">
        <v>581710</v>
      </c>
      <c r="J45" s="190" t="s">
        <v>799</v>
      </c>
      <c r="K45" s="190" t="s">
        <v>800</v>
      </c>
      <c r="P45" s="1" t="s">
        <v>54</v>
      </c>
    </row>
    <row r="46" spans="1:16 16384:16384" ht="15" customHeight="1" x14ac:dyDescent="0.2">
      <c r="A46" s="203">
        <v>44480</v>
      </c>
      <c r="B46" s="204" t="s">
        <v>801</v>
      </c>
      <c r="C46" s="205" t="s">
        <v>802</v>
      </c>
      <c r="D46" s="205" t="s">
        <v>803</v>
      </c>
      <c r="E46" s="205" t="s">
        <v>804</v>
      </c>
      <c r="F46" s="93">
        <v>1</v>
      </c>
      <c r="G46" s="202">
        <v>0</v>
      </c>
      <c r="H46" s="115">
        <v>0</v>
      </c>
      <c r="I46" s="181">
        <v>300000</v>
      </c>
      <c r="J46" s="190" t="s">
        <v>799</v>
      </c>
      <c r="K46" s="190" t="s">
        <v>805</v>
      </c>
    </row>
    <row r="47" spans="1:16 16384:16384" ht="15" customHeight="1" x14ac:dyDescent="0.2">
      <c r="A47" s="203">
        <v>44480</v>
      </c>
      <c r="B47" s="204" t="s">
        <v>806</v>
      </c>
      <c r="C47" s="205" t="s">
        <v>807</v>
      </c>
      <c r="D47" s="205" t="s">
        <v>809</v>
      </c>
      <c r="E47" s="205" t="s">
        <v>808</v>
      </c>
      <c r="F47" s="93">
        <v>1</v>
      </c>
      <c r="G47" s="202">
        <v>3840</v>
      </c>
      <c r="H47" s="115">
        <v>1145</v>
      </c>
      <c r="I47" s="181">
        <v>89665</v>
      </c>
      <c r="J47" s="190" t="s">
        <v>810</v>
      </c>
      <c r="K47" s="190" t="s">
        <v>44</v>
      </c>
    </row>
    <row r="48" spans="1:16 16384:16384" ht="15" customHeight="1" x14ac:dyDescent="0.2">
      <c r="A48" s="203">
        <v>44480</v>
      </c>
      <c r="B48" s="204" t="s">
        <v>811</v>
      </c>
      <c r="C48" s="205" t="s">
        <v>812</v>
      </c>
      <c r="D48" s="205" t="s">
        <v>809</v>
      </c>
      <c r="E48" s="205" t="s">
        <v>808</v>
      </c>
      <c r="F48" s="93">
        <v>1</v>
      </c>
      <c r="G48" s="202">
        <v>3840</v>
      </c>
      <c r="H48" s="115">
        <v>1145</v>
      </c>
      <c r="I48" s="181">
        <v>95341</v>
      </c>
      <c r="J48" s="190" t="s">
        <v>810</v>
      </c>
      <c r="K48" s="190" t="s">
        <v>44</v>
      </c>
    </row>
    <row r="49" spans="1:11" ht="15" customHeight="1" x14ac:dyDescent="0.2">
      <c r="A49" s="203">
        <v>44480</v>
      </c>
      <c r="B49" s="204" t="s">
        <v>813</v>
      </c>
      <c r="C49" s="205" t="s">
        <v>814</v>
      </c>
      <c r="D49" s="205" t="s">
        <v>809</v>
      </c>
      <c r="E49" s="205" t="s">
        <v>808</v>
      </c>
      <c r="F49" s="93">
        <v>1</v>
      </c>
      <c r="G49" s="202">
        <v>3840</v>
      </c>
      <c r="H49" s="115">
        <v>1145</v>
      </c>
      <c r="I49" s="181">
        <v>95341</v>
      </c>
      <c r="J49" s="190" t="s">
        <v>810</v>
      </c>
      <c r="K49" s="190" t="s">
        <v>44</v>
      </c>
    </row>
    <row r="50" spans="1:11" ht="15" customHeight="1" x14ac:dyDescent="0.2">
      <c r="A50" s="203">
        <v>44480</v>
      </c>
      <c r="B50" s="204" t="s">
        <v>815</v>
      </c>
      <c r="C50" s="205" t="s">
        <v>816</v>
      </c>
      <c r="D50" s="205" t="s">
        <v>809</v>
      </c>
      <c r="E50" s="205" t="s">
        <v>808</v>
      </c>
      <c r="F50" s="93">
        <v>1</v>
      </c>
      <c r="G50" s="202">
        <v>3725</v>
      </c>
      <c r="H50" s="115">
        <v>1100</v>
      </c>
      <c r="I50" s="181">
        <v>89335</v>
      </c>
      <c r="J50" s="190" t="s">
        <v>810</v>
      </c>
      <c r="K50" s="190" t="s">
        <v>44</v>
      </c>
    </row>
    <row r="51" spans="1:11" ht="15" customHeight="1" x14ac:dyDescent="0.2">
      <c r="A51" s="203">
        <v>44480</v>
      </c>
      <c r="B51" s="204" t="s">
        <v>817</v>
      </c>
      <c r="C51" s="205" t="s">
        <v>818</v>
      </c>
      <c r="D51" s="205" t="s">
        <v>809</v>
      </c>
      <c r="E51" s="205" t="s">
        <v>808</v>
      </c>
      <c r="F51" s="93">
        <v>1</v>
      </c>
      <c r="G51" s="202">
        <v>3725</v>
      </c>
      <c r="H51" s="115">
        <v>1100</v>
      </c>
      <c r="I51" s="181">
        <v>89723</v>
      </c>
      <c r="J51" s="190" t="s">
        <v>810</v>
      </c>
      <c r="K51" s="190" t="s">
        <v>44</v>
      </c>
    </row>
    <row r="52" spans="1:11" ht="15" customHeight="1" x14ac:dyDescent="0.2">
      <c r="A52" s="203">
        <v>44480</v>
      </c>
      <c r="B52" s="204" t="s">
        <v>819</v>
      </c>
      <c r="C52" s="205" t="s">
        <v>820</v>
      </c>
      <c r="D52" s="205" t="s">
        <v>809</v>
      </c>
      <c r="E52" s="205" t="s">
        <v>808</v>
      </c>
      <c r="F52" s="93">
        <v>1</v>
      </c>
      <c r="G52" s="202">
        <v>4236</v>
      </c>
      <c r="H52" s="115">
        <v>1267</v>
      </c>
      <c r="I52" s="181">
        <v>103679</v>
      </c>
      <c r="J52" s="190" t="s">
        <v>810</v>
      </c>
      <c r="K52" s="190" t="s">
        <v>44</v>
      </c>
    </row>
    <row r="53" spans="1:11" ht="15" customHeight="1" x14ac:dyDescent="0.2">
      <c r="A53" s="203">
        <v>44480</v>
      </c>
      <c r="B53" s="204" t="s">
        <v>821</v>
      </c>
      <c r="C53" s="205" t="s">
        <v>822</v>
      </c>
      <c r="D53" s="205" t="s">
        <v>809</v>
      </c>
      <c r="E53" s="205" t="s">
        <v>808</v>
      </c>
      <c r="F53" s="93">
        <v>1</v>
      </c>
      <c r="G53" s="202">
        <v>3725</v>
      </c>
      <c r="H53" s="115">
        <v>1100</v>
      </c>
      <c r="I53" s="181">
        <v>89223</v>
      </c>
      <c r="J53" s="190" t="s">
        <v>810</v>
      </c>
      <c r="K53" s="190" t="s">
        <v>44</v>
      </c>
    </row>
    <row r="54" spans="1:11" ht="15" customHeight="1" x14ac:dyDescent="0.2">
      <c r="A54" s="203">
        <v>44480</v>
      </c>
      <c r="B54" s="204" t="s">
        <v>823</v>
      </c>
      <c r="C54" s="205" t="s">
        <v>824</v>
      </c>
      <c r="D54" s="205" t="s">
        <v>809</v>
      </c>
      <c r="E54" s="205" t="s">
        <v>808</v>
      </c>
      <c r="F54" s="93">
        <v>1</v>
      </c>
      <c r="G54" s="202">
        <v>3725</v>
      </c>
      <c r="H54" s="115">
        <v>1100</v>
      </c>
      <c r="I54" s="181">
        <v>89468</v>
      </c>
      <c r="J54" s="190" t="s">
        <v>810</v>
      </c>
      <c r="K54" s="190" t="s">
        <v>44</v>
      </c>
    </row>
    <row r="55" spans="1:11" ht="15" customHeight="1" x14ac:dyDescent="0.2">
      <c r="A55" s="203">
        <v>44480</v>
      </c>
      <c r="B55" s="204" t="s">
        <v>825</v>
      </c>
      <c r="C55" s="205" t="s">
        <v>826</v>
      </c>
      <c r="D55" s="205" t="s">
        <v>809</v>
      </c>
      <c r="E55" s="205" t="s">
        <v>808</v>
      </c>
      <c r="F55" s="93">
        <v>1</v>
      </c>
      <c r="G55" s="202">
        <v>4236</v>
      </c>
      <c r="H55" s="115">
        <v>1267</v>
      </c>
      <c r="I55" s="181">
        <v>102463</v>
      </c>
      <c r="J55" s="190" t="s">
        <v>810</v>
      </c>
      <c r="K55" s="190" t="s">
        <v>44</v>
      </c>
    </row>
    <row r="56" spans="1:11" ht="15" customHeight="1" x14ac:dyDescent="0.2">
      <c r="A56" s="203">
        <v>44480</v>
      </c>
      <c r="B56" s="204" t="s">
        <v>827</v>
      </c>
      <c r="C56" s="205" t="s">
        <v>828</v>
      </c>
      <c r="D56" s="205" t="s">
        <v>809</v>
      </c>
      <c r="E56" s="205" t="s">
        <v>808</v>
      </c>
      <c r="F56" s="93">
        <v>1</v>
      </c>
      <c r="G56" s="202">
        <v>3825</v>
      </c>
      <c r="H56" s="115">
        <v>1100</v>
      </c>
      <c r="I56" s="181">
        <v>79982</v>
      </c>
      <c r="J56" s="190" t="s">
        <v>810</v>
      </c>
      <c r="K56" s="190" t="s">
        <v>44</v>
      </c>
    </row>
    <row r="57" spans="1:11" ht="15" customHeight="1" x14ac:dyDescent="0.2">
      <c r="A57" s="203">
        <v>44480</v>
      </c>
      <c r="B57" s="204" t="s">
        <v>829</v>
      </c>
      <c r="C57" s="205" t="s">
        <v>830</v>
      </c>
      <c r="D57" s="205" t="s">
        <v>809</v>
      </c>
      <c r="E57" s="205" t="s">
        <v>808</v>
      </c>
      <c r="F57" s="93">
        <v>1</v>
      </c>
      <c r="G57" s="202">
        <v>4236</v>
      </c>
      <c r="H57" s="115">
        <v>1267</v>
      </c>
      <c r="I57" s="181">
        <v>107320</v>
      </c>
      <c r="J57" s="190" t="s">
        <v>810</v>
      </c>
      <c r="K57" s="190" t="s">
        <v>44</v>
      </c>
    </row>
    <row r="58" spans="1:11" ht="15" customHeight="1" x14ac:dyDescent="0.2">
      <c r="A58" s="203">
        <v>44480</v>
      </c>
      <c r="B58" s="204" t="s">
        <v>831</v>
      </c>
      <c r="C58" s="205" t="s">
        <v>832</v>
      </c>
      <c r="D58" s="205" t="s">
        <v>809</v>
      </c>
      <c r="E58" s="205" t="s">
        <v>808</v>
      </c>
      <c r="F58" s="93">
        <v>1</v>
      </c>
      <c r="G58" s="202">
        <v>3825</v>
      </c>
      <c r="H58" s="115">
        <v>1100</v>
      </c>
      <c r="I58" s="181">
        <v>81962</v>
      </c>
      <c r="J58" s="190" t="s">
        <v>810</v>
      </c>
      <c r="K58" s="190" t="s">
        <v>44</v>
      </c>
    </row>
    <row r="59" spans="1:11" ht="15" customHeight="1" x14ac:dyDescent="0.2">
      <c r="A59" s="203">
        <v>44480</v>
      </c>
      <c r="B59" s="204" t="s">
        <v>833</v>
      </c>
      <c r="C59" s="205" t="s">
        <v>834</v>
      </c>
      <c r="D59" s="205" t="s">
        <v>809</v>
      </c>
      <c r="E59" s="205" t="s">
        <v>808</v>
      </c>
      <c r="F59" s="93">
        <v>1</v>
      </c>
      <c r="G59" s="202">
        <v>3840</v>
      </c>
      <c r="H59" s="115">
        <v>1145</v>
      </c>
      <c r="I59" s="181">
        <v>91364</v>
      </c>
      <c r="J59" s="190" t="s">
        <v>810</v>
      </c>
      <c r="K59" s="190" t="s">
        <v>44</v>
      </c>
    </row>
    <row r="60" spans="1:11" ht="15" customHeight="1" x14ac:dyDescent="0.2">
      <c r="A60" s="203">
        <v>44480</v>
      </c>
      <c r="B60" s="204" t="s">
        <v>833</v>
      </c>
      <c r="C60" s="205" t="s">
        <v>835</v>
      </c>
      <c r="D60" s="205" t="s">
        <v>809</v>
      </c>
      <c r="E60" s="205" t="s">
        <v>808</v>
      </c>
      <c r="F60" s="93">
        <v>1</v>
      </c>
      <c r="G60" s="202">
        <v>3825</v>
      </c>
      <c r="H60" s="115">
        <v>1100</v>
      </c>
      <c r="I60" s="181">
        <v>82746</v>
      </c>
      <c r="J60" s="190" t="s">
        <v>810</v>
      </c>
      <c r="K60" s="190" t="s">
        <v>44</v>
      </c>
    </row>
    <row r="61" spans="1:11" ht="15" customHeight="1" x14ac:dyDescent="0.2">
      <c r="A61" s="203">
        <v>44480</v>
      </c>
      <c r="B61" s="204" t="s">
        <v>836</v>
      </c>
      <c r="C61" s="205" t="s">
        <v>837</v>
      </c>
      <c r="D61" s="205" t="s">
        <v>809</v>
      </c>
      <c r="E61" s="205" t="s">
        <v>808</v>
      </c>
      <c r="F61" s="93">
        <v>1</v>
      </c>
      <c r="G61" s="202">
        <v>4236</v>
      </c>
      <c r="H61" s="115">
        <v>1267</v>
      </c>
      <c r="I61" s="181">
        <v>101226</v>
      </c>
      <c r="J61" s="190" t="s">
        <v>810</v>
      </c>
      <c r="K61" s="190" t="s">
        <v>44</v>
      </c>
    </row>
    <row r="62" spans="1:11" ht="15" customHeight="1" x14ac:dyDescent="0.2">
      <c r="A62" s="203">
        <v>44480</v>
      </c>
      <c r="B62" s="204" t="s">
        <v>838</v>
      </c>
      <c r="C62" s="205" t="s">
        <v>839</v>
      </c>
      <c r="D62" s="205" t="s">
        <v>809</v>
      </c>
      <c r="E62" s="205" t="s">
        <v>808</v>
      </c>
      <c r="F62" s="93">
        <v>1</v>
      </c>
      <c r="G62" s="202">
        <v>4236</v>
      </c>
      <c r="H62" s="115">
        <v>1267</v>
      </c>
      <c r="I62" s="181">
        <v>107320</v>
      </c>
      <c r="J62" s="190" t="s">
        <v>810</v>
      </c>
      <c r="K62" s="190" t="s">
        <v>44</v>
      </c>
    </row>
    <row r="63" spans="1:11" ht="15" customHeight="1" x14ac:dyDescent="0.2">
      <c r="A63" s="203">
        <v>44480</v>
      </c>
      <c r="B63" s="204" t="s">
        <v>840</v>
      </c>
      <c r="C63" s="205" t="s">
        <v>841</v>
      </c>
      <c r="D63" s="205" t="s">
        <v>809</v>
      </c>
      <c r="E63" s="205" t="s">
        <v>808</v>
      </c>
      <c r="F63" s="93">
        <v>1</v>
      </c>
      <c r="G63" s="202">
        <v>3825</v>
      </c>
      <c r="H63" s="115">
        <v>1100</v>
      </c>
      <c r="I63" s="181">
        <v>82126</v>
      </c>
      <c r="J63" s="190" t="s">
        <v>810</v>
      </c>
      <c r="K63" s="190" t="s">
        <v>44</v>
      </c>
    </row>
    <row r="64" spans="1:11" ht="15" customHeight="1" x14ac:dyDescent="0.2">
      <c r="A64" s="203">
        <v>44482</v>
      </c>
      <c r="B64" s="204" t="s">
        <v>842</v>
      </c>
      <c r="C64" s="205" t="s">
        <v>843</v>
      </c>
      <c r="D64" s="205" t="s">
        <v>844</v>
      </c>
      <c r="E64" s="205" t="s">
        <v>845</v>
      </c>
      <c r="F64" s="93">
        <v>1</v>
      </c>
      <c r="G64" s="202">
        <v>0</v>
      </c>
      <c r="H64" s="115">
        <v>0</v>
      </c>
      <c r="I64" s="181">
        <v>120000</v>
      </c>
      <c r="J64" s="190" t="s">
        <v>163</v>
      </c>
      <c r="K64" s="190" t="s">
        <v>846</v>
      </c>
    </row>
    <row r="65" spans="1:11" ht="15" customHeight="1" x14ac:dyDescent="0.2">
      <c r="A65" s="203">
        <v>44483</v>
      </c>
      <c r="B65" s="204" t="s">
        <v>783</v>
      </c>
      <c r="C65" s="205" t="s">
        <v>784</v>
      </c>
      <c r="D65" s="205"/>
      <c r="E65" s="205" t="s">
        <v>785</v>
      </c>
      <c r="F65" s="93">
        <v>1</v>
      </c>
      <c r="G65" s="202">
        <v>1700</v>
      </c>
      <c r="H65" s="115">
        <v>0</v>
      </c>
      <c r="I65" s="181">
        <v>625000</v>
      </c>
      <c r="J65" s="190" t="s">
        <v>786</v>
      </c>
      <c r="K65" s="190" t="s">
        <v>787</v>
      </c>
    </row>
    <row r="66" spans="1:11" ht="15" customHeight="1" x14ac:dyDescent="0.2">
      <c r="A66" s="203">
        <v>44489</v>
      </c>
      <c r="B66" s="204" t="s">
        <v>666</v>
      </c>
      <c r="C66" s="205" t="s">
        <v>667</v>
      </c>
      <c r="D66" s="205"/>
      <c r="E66" s="205" t="s">
        <v>584</v>
      </c>
      <c r="F66" s="93">
        <v>1</v>
      </c>
      <c r="G66" s="202">
        <v>0</v>
      </c>
      <c r="H66" s="115">
        <v>0</v>
      </c>
      <c r="I66" s="181">
        <v>111650</v>
      </c>
      <c r="J66" s="190" t="s">
        <v>163</v>
      </c>
      <c r="K66" s="190" t="s">
        <v>668</v>
      </c>
    </row>
    <row r="67" spans="1:11" ht="15" customHeight="1" x14ac:dyDescent="0.2">
      <c r="A67" s="203">
        <v>44489</v>
      </c>
      <c r="B67" s="204" t="s">
        <v>768</v>
      </c>
      <c r="C67" s="205" t="s">
        <v>769</v>
      </c>
      <c r="D67" s="205" t="s">
        <v>770</v>
      </c>
      <c r="E67" s="205" t="s">
        <v>584</v>
      </c>
      <c r="F67" s="93">
        <v>1</v>
      </c>
      <c r="G67" s="202">
        <v>0</v>
      </c>
      <c r="H67" s="115">
        <v>0</v>
      </c>
      <c r="I67" s="181">
        <v>132295</v>
      </c>
      <c r="J67" s="190" t="s">
        <v>163</v>
      </c>
      <c r="K67" s="190" t="s">
        <v>668</v>
      </c>
    </row>
    <row r="68" spans="1:11" ht="15" customHeight="1" x14ac:dyDescent="0.2">
      <c r="A68" s="203">
        <v>44489</v>
      </c>
      <c r="B68" s="204" t="s">
        <v>771</v>
      </c>
      <c r="C68" s="205" t="s">
        <v>772</v>
      </c>
      <c r="D68" s="205"/>
      <c r="E68" s="205" t="s">
        <v>584</v>
      </c>
      <c r="F68" s="93">
        <v>1</v>
      </c>
      <c r="G68" s="202">
        <v>0</v>
      </c>
      <c r="H68" s="115">
        <v>0</v>
      </c>
      <c r="I68" s="181">
        <v>52678</v>
      </c>
      <c r="J68" s="190" t="s">
        <v>163</v>
      </c>
      <c r="K68" s="190" t="s">
        <v>668</v>
      </c>
    </row>
    <row r="69" spans="1:11" ht="15" customHeight="1" x14ac:dyDescent="0.2">
      <c r="A69" s="203">
        <v>44490</v>
      </c>
      <c r="B69" s="204" t="s">
        <v>778</v>
      </c>
      <c r="C69" s="205" t="s">
        <v>779</v>
      </c>
      <c r="D69" s="205" t="s">
        <v>780</v>
      </c>
      <c r="E69" s="205" t="s">
        <v>781</v>
      </c>
      <c r="F69" s="93">
        <v>1</v>
      </c>
      <c r="G69" s="202">
        <v>7500</v>
      </c>
      <c r="H69" s="115">
        <v>6300</v>
      </c>
      <c r="I69" s="181">
        <v>37000</v>
      </c>
      <c r="J69" s="190" t="s">
        <v>782</v>
      </c>
      <c r="K69" s="190" t="s">
        <v>781</v>
      </c>
    </row>
    <row r="70" spans="1:11" ht="15" customHeight="1" x14ac:dyDescent="0.2">
      <c r="A70" s="203">
        <v>44491</v>
      </c>
      <c r="B70" s="204" t="s">
        <v>773</v>
      </c>
      <c r="C70" s="205" t="s">
        <v>774</v>
      </c>
      <c r="D70" s="205" t="s">
        <v>161</v>
      </c>
      <c r="E70" s="205" t="s">
        <v>775</v>
      </c>
      <c r="F70" s="93">
        <v>1</v>
      </c>
      <c r="G70" s="202">
        <v>0</v>
      </c>
      <c r="H70" s="115">
        <v>0</v>
      </c>
      <c r="I70" s="181">
        <v>150000</v>
      </c>
      <c r="J70" s="190" t="s">
        <v>776</v>
      </c>
      <c r="K70" s="190" t="s">
        <v>777</v>
      </c>
    </row>
    <row r="71" spans="1:11" ht="15" customHeight="1" x14ac:dyDescent="0.2">
      <c r="A71" s="203">
        <v>44494</v>
      </c>
      <c r="B71" s="204" t="s">
        <v>756</v>
      </c>
      <c r="C71" s="205" t="s">
        <v>757</v>
      </c>
      <c r="D71" s="205" t="s">
        <v>758</v>
      </c>
      <c r="E71" s="205" t="s">
        <v>759</v>
      </c>
      <c r="F71" s="93">
        <v>1</v>
      </c>
      <c r="G71" s="202">
        <v>27000</v>
      </c>
      <c r="H71" s="115">
        <v>0</v>
      </c>
      <c r="I71" s="181">
        <v>3000000</v>
      </c>
      <c r="J71" s="190" t="s">
        <v>760</v>
      </c>
      <c r="K71" s="190" t="s">
        <v>761</v>
      </c>
    </row>
    <row r="72" spans="1:11" ht="15" customHeight="1" x14ac:dyDescent="0.2">
      <c r="A72" s="203">
        <v>44495</v>
      </c>
      <c r="B72" s="204" t="s">
        <v>742</v>
      </c>
      <c r="C72" s="205" t="s">
        <v>743</v>
      </c>
      <c r="D72" s="205" t="s">
        <v>744</v>
      </c>
      <c r="E72" s="205" t="s">
        <v>253</v>
      </c>
      <c r="F72" s="93">
        <v>1</v>
      </c>
      <c r="G72" s="202">
        <v>0</v>
      </c>
      <c r="H72" s="115">
        <v>0</v>
      </c>
      <c r="I72" s="181">
        <v>15500</v>
      </c>
      <c r="J72" s="190" t="s">
        <v>163</v>
      </c>
      <c r="K72" s="190" t="s">
        <v>745</v>
      </c>
    </row>
    <row r="73" spans="1:11" ht="15" customHeight="1" x14ac:dyDescent="0.2">
      <c r="A73" s="203">
        <v>44495</v>
      </c>
      <c r="B73" s="204" t="s">
        <v>746</v>
      </c>
      <c r="C73" s="205" t="s">
        <v>747</v>
      </c>
      <c r="D73" s="205"/>
      <c r="E73" s="205" t="s">
        <v>748</v>
      </c>
      <c r="F73" s="93">
        <v>1</v>
      </c>
      <c r="G73" s="202">
        <v>0</v>
      </c>
      <c r="H73" s="115">
        <v>0</v>
      </c>
      <c r="I73" s="181">
        <v>4000</v>
      </c>
      <c r="J73" s="190" t="s">
        <v>749</v>
      </c>
      <c r="K73" s="190" t="s">
        <v>750</v>
      </c>
    </row>
    <row r="74" spans="1:11" ht="15" customHeight="1" x14ac:dyDescent="0.2">
      <c r="A74" s="203">
        <v>44495</v>
      </c>
      <c r="B74" s="204" t="s">
        <v>762</v>
      </c>
      <c r="C74" s="205" t="s">
        <v>763</v>
      </c>
      <c r="D74" s="205" t="s">
        <v>764</v>
      </c>
      <c r="E74" s="205" t="s">
        <v>765</v>
      </c>
      <c r="F74" s="93">
        <v>1</v>
      </c>
      <c r="G74" s="202">
        <v>0</v>
      </c>
      <c r="H74" s="115">
        <v>0</v>
      </c>
      <c r="I74" s="181">
        <v>156527</v>
      </c>
      <c r="J74" s="190" t="s">
        <v>766</v>
      </c>
      <c r="K74" s="190" t="s">
        <v>767</v>
      </c>
    </row>
    <row r="75" spans="1:11" ht="15" customHeight="1" x14ac:dyDescent="0.2">
      <c r="A75" s="203">
        <v>44496</v>
      </c>
      <c r="B75" s="204" t="s">
        <v>751</v>
      </c>
      <c r="C75" s="205" t="s">
        <v>752</v>
      </c>
      <c r="D75" s="205" t="s">
        <v>129</v>
      </c>
      <c r="E75" s="205" t="s">
        <v>753</v>
      </c>
      <c r="F75" s="93">
        <v>1</v>
      </c>
      <c r="G75" s="202">
        <v>0</v>
      </c>
      <c r="H75" s="115">
        <v>0</v>
      </c>
      <c r="I75" s="181">
        <v>9000</v>
      </c>
      <c r="J75" s="190" t="s">
        <v>754</v>
      </c>
      <c r="K75" s="190" t="s">
        <v>755</v>
      </c>
    </row>
    <row r="76" spans="1:11" ht="15" customHeight="1" x14ac:dyDescent="0.2">
      <c r="A76" s="171"/>
      <c r="B76" s="46"/>
      <c r="C76" s="48"/>
      <c r="D76" s="178"/>
      <c r="E76" s="21" t="s">
        <v>13</v>
      </c>
      <c r="F76" s="22">
        <f>SUM(F43:F75)</f>
        <v>33</v>
      </c>
      <c r="G76" s="22">
        <f>SUM(G43:G75)</f>
        <v>102940</v>
      </c>
      <c r="H76" s="127">
        <f>SUM(H43:H75)</f>
        <v>26015</v>
      </c>
      <c r="I76" s="182">
        <f>SUM(I43:I75)</f>
        <v>8374644</v>
      </c>
      <c r="J76" s="191"/>
      <c r="K76" s="192"/>
    </row>
    <row r="77" spans="1:11" ht="15" customHeight="1" x14ac:dyDescent="0.2">
      <c r="A77" s="1"/>
      <c r="B77" s="1"/>
      <c r="C77" s="1"/>
      <c r="D77" s="1"/>
      <c r="E77" s="1"/>
      <c r="F77" s="1"/>
      <c r="G77" s="1"/>
      <c r="H77" s="1"/>
    </row>
    <row r="78" spans="1:11" ht="15" customHeight="1" x14ac:dyDescent="0.2"/>
    <row r="79" spans="1:11" ht="15" customHeight="1" x14ac:dyDescent="0.2"/>
    <row r="80" spans="1:11" ht="15" customHeight="1" x14ac:dyDescent="0.2"/>
    <row r="81" spans="12:12" ht="15" customHeight="1" x14ac:dyDescent="0.2"/>
    <row r="82" spans="12:12" ht="15" customHeight="1" x14ac:dyDescent="0.2"/>
    <row r="83" spans="12:12" ht="15" customHeight="1" x14ac:dyDescent="0.2"/>
    <row r="84" spans="12:12" ht="15" customHeight="1" x14ac:dyDescent="0.2"/>
    <row r="85" spans="12:12" ht="15" customHeight="1" x14ac:dyDescent="0.2"/>
    <row r="86" spans="12:12" ht="15" customHeight="1" x14ac:dyDescent="0.2"/>
    <row r="87" spans="12:12" ht="15" customHeight="1" x14ac:dyDescent="0.2"/>
    <row r="88" spans="12:12" ht="15" customHeight="1" x14ac:dyDescent="0.2"/>
    <row r="89" spans="12:12" ht="15" customHeight="1" x14ac:dyDescent="0.2"/>
    <row r="90" spans="12:12" ht="15" customHeight="1" x14ac:dyDescent="0.2"/>
    <row r="91" spans="12:12" ht="15" customHeight="1" x14ac:dyDescent="0.2"/>
    <row r="92" spans="12:12" ht="15" customHeight="1" x14ac:dyDescent="0.2"/>
    <row r="93" spans="12:12" ht="15" customHeight="1" x14ac:dyDescent="0.2"/>
    <row r="94" spans="12:12" ht="15" customHeight="1" x14ac:dyDescent="0.2"/>
    <row r="95" spans="12:12" ht="15" customHeight="1" x14ac:dyDescent="0.2"/>
    <row r="96" spans="12:12" ht="15" customHeight="1" x14ac:dyDescent="0.2">
      <c r="L96" s="293"/>
    </row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spans="10:10" ht="15" customHeight="1" x14ac:dyDescent="0.2"/>
    <row r="130" spans="10:10" ht="15" customHeight="1" x14ac:dyDescent="0.2"/>
    <row r="131" spans="10:10" ht="15" customHeight="1" x14ac:dyDescent="0.2">
      <c r="J131" s="118"/>
    </row>
    <row r="132" spans="10:10" ht="15" customHeight="1" x14ac:dyDescent="0.2"/>
    <row r="133" spans="10:10" ht="15" customHeight="1" x14ac:dyDescent="0.2"/>
    <row r="134" spans="10:10" ht="15" customHeight="1" x14ac:dyDescent="0.2"/>
    <row r="135" spans="10:10" ht="15" customHeight="1" x14ac:dyDescent="0.2"/>
    <row r="136" spans="10:10" ht="15" customHeight="1" x14ac:dyDescent="0.2"/>
    <row r="137" spans="10:10" ht="15" customHeight="1" x14ac:dyDescent="0.2"/>
    <row r="138" spans="10:10" ht="15" customHeight="1" x14ac:dyDescent="0.2"/>
    <row r="139" spans="10:10" ht="15" customHeight="1" x14ac:dyDescent="0.2"/>
    <row r="140" spans="10:10" ht="15" customHeight="1" x14ac:dyDescent="0.2"/>
    <row r="141" spans="10:10" ht="15" customHeight="1" x14ac:dyDescent="0.2"/>
    <row r="142" spans="10:10" ht="15" customHeight="1" x14ac:dyDescent="0.2"/>
    <row r="143" spans="10:10" ht="15" customHeight="1" x14ac:dyDescent="0.2">
      <c r="J143" s="1" t="s">
        <v>41</v>
      </c>
    </row>
    <row r="144" spans="10:10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21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</sheetData>
  <sortState ref="A43:K78">
    <sortCondition ref="A4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4"/>
  <sheetViews>
    <sheetView topLeftCell="A26" workbookViewId="0">
      <pane ySplit="300" activePane="bottomLeft"/>
      <selection activeCell="C29" sqref="A1:XFD1048576"/>
      <selection pane="bottomLeft" activeCell="N56" sqref="N56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3.5" thickTop="1" x14ac:dyDescent="0.2">
      <c r="A1" s="335" t="s">
        <v>28</v>
      </c>
      <c r="B1" s="294"/>
      <c r="C1" s="128"/>
      <c r="D1" s="132"/>
      <c r="E1" s="133"/>
      <c r="F1" s="129"/>
      <c r="G1" s="134"/>
      <c r="H1" s="135"/>
    </row>
    <row r="2" spans="1:9 16384:16384" ht="16.899999999999999" customHeight="1" x14ac:dyDescent="0.2">
      <c r="A2" s="130" t="s">
        <v>0</v>
      </c>
      <c r="B2" s="65" t="s">
        <v>1</v>
      </c>
      <c r="C2" s="96" t="s">
        <v>2</v>
      </c>
      <c r="D2" s="96" t="s">
        <v>3</v>
      </c>
      <c r="E2" s="96" t="s">
        <v>8</v>
      </c>
      <c r="F2" s="88"/>
      <c r="G2" s="102"/>
      <c r="H2" s="136" t="s">
        <v>6</v>
      </c>
    </row>
    <row r="3" spans="1:9 16384:16384" ht="14.25" customHeight="1" x14ac:dyDescent="0.2">
      <c r="A3" s="131">
        <v>44476</v>
      </c>
      <c r="B3" s="76" t="s">
        <v>244</v>
      </c>
      <c r="C3" s="77" t="s">
        <v>245</v>
      </c>
      <c r="D3" s="77"/>
      <c r="E3" s="77" t="s">
        <v>246</v>
      </c>
      <c r="F3" s="206">
        <v>1</v>
      </c>
      <c r="G3" s="115"/>
      <c r="H3" s="207">
        <v>74525</v>
      </c>
    </row>
    <row r="4" spans="1:9 16384:16384" ht="14.25" customHeight="1" x14ac:dyDescent="0.2">
      <c r="A4" s="304">
        <v>44480</v>
      </c>
      <c r="B4" s="76" t="s">
        <v>368</v>
      </c>
      <c r="C4" s="77" t="s">
        <v>369</v>
      </c>
      <c r="D4" s="77" t="s">
        <v>370</v>
      </c>
      <c r="E4" s="77" t="s">
        <v>371</v>
      </c>
      <c r="F4" s="206">
        <v>1</v>
      </c>
      <c r="G4" s="115"/>
      <c r="H4" s="207">
        <v>45000</v>
      </c>
    </row>
    <row r="5" spans="1:9 16384:16384" ht="14.25" customHeight="1" x14ac:dyDescent="0.2">
      <c r="A5" s="131">
        <v>44483</v>
      </c>
      <c r="B5" s="76" t="s">
        <v>403</v>
      </c>
      <c r="C5" s="77" t="s">
        <v>404</v>
      </c>
      <c r="D5" s="77" t="s">
        <v>93</v>
      </c>
      <c r="E5" s="77" t="s">
        <v>409</v>
      </c>
      <c r="F5" s="206">
        <v>1</v>
      </c>
      <c r="G5" s="115"/>
      <c r="H5" s="207">
        <v>50000</v>
      </c>
    </row>
    <row r="6" spans="1:9 16384:16384" ht="14.25" customHeight="1" x14ac:dyDescent="0.2">
      <c r="A6" s="131">
        <v>44483</v>
      </c>
      <c r="B6" s="76" t="s">
        <v>405</v>
      </c>
      <c r="C6" s="77" t="s">
        <v>406</v>
      </c>
      <c r="D6" s="77" t="s">
        <v>407</v>
      </c>
      <c r="E6" s="77" t="s">
        <v>408</v>
      </c>
      <c r="F6" s="206">
        <v>1</v>
      </c>
      <c r="G6" s="115"/>
      <c r="H6" s="207">
        <v>55500</v>
      </c>
    </row>
    <row r="7" spans="1:9 16384:16384" ht="14.25" customHeight="1" x14ac:dyDescent="0.2">
      <c r="A7" s="131">
        <v>44488</v>
      </c>
      <c r="B7" s="76" t="s">
        <v>862</v>
      </c>
      <c r="C7" s="77" t="s">
        <v>863</v>
      </c>
      <c r="D7" s="77" t="s">
        <v>104</v>
      </c>
      <c r="E7" s="77" t="s">
        <v>853</v>
      </c>
      <c r="F7" s="206">
        <v>1</v>
      </c>
      <c r="G7" s="115"/>
      <c r="H7" s="207">
        <v>253328</v>
      </c>
    </row>
    <row r="8" spans="1:9 16384:16384" ht="14.25" customHeight="1" x14ac:dyDescent="0.2">
      <c r="A8" s="131">
        <v>44488</v>
      </c>
      <c r="B8" s="76" t="s">
        <v>606</v>
      </c>
      <c r="C8" s="77" t="s">
        <v>607</v>
      </c>
      <c r="D8" s="77" t="s">
        <v>416</v>
      </c>
      <c r="E8" s="77" t="s">
        <v>608</v>
      </c>
      <c r="F8" s="206">
        <v>1</v>
      </c>
      <c r="G8" s="115"/>
      <c r="H8" s="207">
        <v>35000</v>
      </c>
    </row>
    <row r="9" spans="1:9 16384:16384" ht="14.25" customHeight="1" x14ac:dyDescent="0.2">
      <c r="A9" s="131">
        <v>44488</v>
      </c>
      <c r="B9" s="76" t="s">
        <v>609</v>
      </c>
      <c r="C9" s="77" t="s">
        <v>610</v>
      </c>
      <c r="D9" s="77" t="s">
        <v>416</v>
      </c>
      <c r="E9" s="77" t="s">
        <v>608</v>
      </c>
      <c r="F9" s="206">
        <v>1</v>
      </c>
      <c r="G9" s="115"/>
      <c r="H9" s="207">
        <v>30000</v>
      </c>
    </row>
    <row r="10" spans="1:9 16384:16384" ht="14.25" customHeight="1" x14ac:dyDescent="0.2">
      <c r="A10" s="137"/>
      <c r="B10" s="63"/>
      <c r="C10" s="64"/>
      <c r="D10" s="64"/>
      <c r="E10" s="23" t="s">
        <v>13</v>
      </c>
      <c r="F10" s="90">
        <f>SUM(F3:F9)</f>
        <v>7</v>
      </c>
      <c r="G10" s="80"/>
      <c r="H10" s="138">
        <f>SUM(H3:H9)</f>
        <v>543353</v>
      </c>
    </row>
    <row r="11" spans="1:9 16384:16384" ht="14.25" customHeight="1" x14ac:dyDescent="0.2">
      <c r="A11" s="342" t="s">
        <v>26</v>
      </c>
      <c r="B11" s="343"/>
      <c r="C11" s="39"/>
      <c r="D11" s="39"/>
      <c r="E11" s="39"/>
      <c r="F11" s="89"/>
      <c r="G11" s="91"/>
      <c r="H11" s="139"/>
    </row>
    <row r="12" spans="1:9 16384:16384" ht="15" customHeight="1" x14ac:dyDescent="0.2">
      <c r="A12" s="130" t="s">
        <v>0</v>
      </c>
      <c r="B12" s="65" t="s">
        <v>1</v>
      </c>
      <c r="C12" s="96" t="s">
        <v>2</v>
      </c>
      <c r="D12" s="96" t="s">
        <v>3</v>
      </c>
      <c r="E12" s="96" t="s">
        <v>8</v>
      </c>
      <c r="F12" s="88"/>
      <c r="G12" s="110" t="s">
        <v>12</v>
      </c>
      <c r="H12" s="140" t="s">
        <v>27</v>
      </c>
    </row>
    <row r="13" spans="1:9 16384:16384" s="24" customFormat="1" ht="15.75" customHeight="1" x14ac:dyDescent="0.2">
      <c r="A13" s="208">
        <v>263615</v>
      </c>
      <c r="B13" s="297" t="s">
        <v>678</v>
      </c>
      <c r="C13" s="205" t="s">
        <v>679</v>
      </c>
      <c r="D13" s="209" t="s">
        <v>524</v>
      </c>
      <c r="E13" s="298" t="s">
        <v>680</v>
      </c>
      <c r="F13" s="299">
        <v>1</v>
      </c>
      <c r="G13" s="300">
        <v>24</v>
      </c>
      <c r="H13" s="301" t="s">
        <v>681</v>
      </c>
      <c r="I13" s="302"/>
    </row>
    <row r="14" spans="1:9 16384:16384" s="24" customFormat="1" ht="15.75" customHeight="1" x14ac:dyDescent="0.2">
      <c r="A14" s="208">
        <v>44473</v>
      </c>
      <c r="B14" s="297" t="s">
        <v>97</v>
      </c>
      <c r="C14" s="205" t="s">
        <v>98</v>
      </c>
      <c r="D14" s="209" t="s">
        <v>99</v>
      </c>
      <c r="E14" s="298" t="s">
        <v>100</v>
      </c>
      <c r="F14" s="299">
        <v>1</v>
      </c>
      <c r="G14" s="300">
        <v>52</v>
      </c>
      <c r="H14" s="301" t="s">
        <v>101</v>
      </c>
      <c r="I14" s="302"/>
      <c r="XFD14" s="24">
        <f>SUM(F14:XFC14)</f>
        <v>53</v>
      </c>
    </row>
    <row r="15" spans="1:9 16384:16384" s="24" customFormat="1" ht="15.75" customHeight="1" x14ac:dyDescent="0.2">
      <c r="A15" s="208">
        <v>44474</v>
      </c>
      <c r="B15" s="297" t="s">
        <v>102</v>
      </c>
      <c r="C15" s="205" t="s">
        <v>103</v>
      </c>
      <c r="D15" s="209" t="s">
        <v>104</v>
      </c>
      <c r="E15" s="298" t="s">
        <v>105</v>
      </c>
      <c r="F15" s="299">
        <v>1</v>
      </c>
      <c r="G15" s="300">
        <v>53</v>
      </c>
      <c r="H15" s="301" t="s">
        <v>106</v>
      </c>
      <c r="I15" s="302"/>
      <c r="XFD15" s="24">
        <f>SUM(F15:XFC15)</f>
        <v>54</v>
      </c>
    </row>
    <row r="16" spans="1:9 16384:16384" s="24" customFormat="1" ht="15.75" customHeight="1" x14ac:dyDescent="0.2">
      <c r="A16" s="208">
        <v>44480</v>
      </c>
      <c r="B16" s="297" t="s">
        <v>362</v>
      </c>
      <c r="C16" s="205" t="s">
        <v>363</v>
      </c>
      <c r="D16" s="209"/>
      <c r="E16" s="298" t="s">
        <v>100</v>
      </c>
      <c r="F16" s="299">
        <v>1</v>
      </c>
      <c r="G16" s="300">
        <v>80</v>
      </c>
      <c r="H16" s="301" t="s">
        <v>364</v>
      </c>
      <c r="I16" s="302"/>
      <c r="XFD16" s="24">
        <f>SUM(F16:XFC16)</f>
        <v>81</v>
      </c>
    </row>
    <row r="17" spans="1:9 16384:16384" s="24" customFormat="1" ht="15.75" customHeight="1" x14ac:dyDescent="0.2">
      <c r="A17" s="208">
        <v>44482</v>
      </c>
      <c r="B17" s="297" t="s">
        <v>365</v>
      </c>
      <c r="C17" s="205" t="s">
        <v>366</v>
      </c>
      <c r="D17" s="209" t="s">
        <v>367</v>
      </c>
      <c r="E17" s="298" t="s">
        <v>100</v>
      </c>
      <c r="F17" s="299">
        <v>1</v>
      </c>
      <c r="G17" s="300">
        <v>12</v>
      </c>
      <c r="H17" s="301" t="s">
        <v>106</v>
      </c>
      <c r="I17" s="302"/>
    </row>
    <row r="18" spans="1:9 16384:16384" s="24" customFormat="1" ht="15.75" customHeight="1" x14ac:dyDescent="0.2">
      <c r="A18" s="208">
        <v>44490</v>
      </c>
      <c r="B18" s="297" t="s">
        <v>557</v>
      </c>
      <c r="C18" s="205" t="s">
        <v>558</v>
      </c>
      <c r="D18" s="209" t="s">
        <v>129</v>
      </c>
      <c r="E18" s="298" t="s">
        <v>559</v>
      </c>
      <c r="F18" s="299">
        <v>1</v>
      </c>
      <c r="G18" s="300">
        <v>25</v>
      </c>
      <c r="H18" s="301" t="s">
        <v>560</v>
      </c>
      <c r="I18" s="310"/>
      <c r="XFD18" s="24">
        <f t="shared" ref="XFD18:XFD27" si="0">SUM(F18:XFC18)</f>
        <v>26</v>
      </c>
    </row>
    <row r="19" spans="1:9 16384:16384" s="24" customFormat="1" ht="15.75" customHeight="1" x14ac:dyDescent="0.2">
      <c r="A19" s="208">
        <v>44491</v>
      </c>
      <c r="B19" s="297" t="s">
        <v>518</v>
      </c>
      <c r="C19" s="205" t="s">
        <v>519</v>
      </c>
      <c r="D19" s="209"/>
      <c r="E19" s="298" t="s">
        <v>520</v>
      </c>
      <c r="F19" s="299">
        <v>1</v>
      </c>
      <c r="G19" s="300">
        <v>40</v>
      </c>
      <c r="H19" s="301" t="s">
        <v>521</v>
      </c>
      <c r="I19" s="310"/>
      <c r="XFD19" s="24">
        <f t="shared" si="0"/>
        <v>41</v>
      </c>
    </row>
    <row r="20" spans="1:9 16384:16384" s="24" customFormat="1" ht="15.75" customHeight="1" x14ac:dyDescent="0.2">
      <c r="A20" s="208">
        <v>44491</v>
      </c>
      <c r="B20" s="297" t="s">
        <v>528</v>
      </c>
      <c r="C20" s="205" t="s">
        <v>529</v>
      </c>
      <c r="D20" s="209"/>
      <c r="E20" s="298" t="s">
        <v>530</v>
      </c>
      <c r="F20" s="299">
        <v>1</v>
      </c>
      <c r="G20" s="300">
        <v>131</v>
      </c>
      <c r="H20" s="301" t="s">
        <v>106</v>
      </c>
      <c r="I20" s="302"/>
      <c r="XFD20" s="24">
        <f t="shared" si="0"/>
        <v>132</v>
      </c>
    </row>
    <row r="21" spans="1:9 16384:16384" s="24" customFormat="1" ht="15.75" customHeight="1" x14ac:dyDescent="0.2">
      <c r="A21" s="208">
        <v>44491</v>
      </c>
      <c r="B21" s="297" t="s">
        <v>555</v>
      </c>
      <c r="C21" s="205" t="s">
        <v>556</v>
      </c>
      <c r="D21" s="209"/>
      <c r="E21" s="298" t="s">
        <v>520</v>
      </c>
      <c r="F21" s="299">
        <v>1</v>
      </c>
      <c r="G21" s="300">
        <v>49</v>
      </c>
      <c r="H21" s="301" t="s">
        <v>106</v>
      </c>
      <c r="I21" s="302"/>
      <c r="XFD21" s="24">
        <f t="shared" si="0"/>
        <v>50</v>
      </c>
    </row>
    <row r="22" spans="1:9 16384:16384" s="24" customFormat="1" ht="15.75" customHeight="1" x14ac:dyDescent="0.2">
      <c r="A22" s="208">
        <v>44494</v>
      </c>
      <c r="B22" s="297" t="s">
        <v>533</v>
      </c>
      <c r="C22" s="205" t="s">
        <v>534</v>
      </c>
      <c r="D22" s="209"/>
      <c r="E22" s="298" t="s">
        <v>535</v>
      </c>
      <c r="F22" s="299">
        <v>1</v>
      </c>
      <c r="G22" s="300">
        <v>24</v>
      </c>
      <c r="H22" s="301" t="s">
        <v>106</v>
      </c>
      <c r="I22" s="310"/>
      <c r="XFD22" s="24">
        <f t="shared" si="0"/>
        <v>25</v>
      </c>
    </row>
    <row r="23" spans="1:9 16384:16384" s="24" customFormat="1" ht="15.75" customHeight="1" x14ac:dyDescent="0.2">
      <c r="A23" s="208">
        <v>44495</v>
      </c>
      <c r="B23" s="297" t="s">
        <v>673</v>
      </c>
      <c r="C23" s="205" t="s">
        <v>674</v>
      </c>
      <c r="D23" s="209" t="s">
        <v>129</v>
      </c>
      <c r="E23" s="298" t="s">
        <v>675</v>
      </c>
      <c r="F23" s="299">
        <v>1</v>
      </c>
      <c r="G23" s="300">
        <v>16</v>
      </c>
      <c r="H23" s="301" t="s">
        <v>106</v>
      </c>
      <c r="I23" s="310"/>
      <c r="XFD23" s="24">
        <f t="shared" si="0"/>
        <v>17</v>
      </c>
    </row>
    <row r="24" spans="1:9 16384:16384" s="24" customFormat="1" ht="15.75" customHeight="1" x14ac:dyDescent="0.2">
      <c r="A24" s="208">
        <v>44495</v>
      </c>
      <c r="B24" s="297" t="s">
        <v>676</v>
      </c>
      <c r="C24" s="205" t="s">
        <v>674</v>
      </c>
      <c r="D24" s="209" t="s">
        <v>129</v>
      </c>
      <c r="E24" s="298" t="s">
        <v>675</v>
      </c>
      <c r="F24" s="299">
        <v>1</v>
      </c>
      <c r="G24" s="300">
        <v>16</v>
      </c>
      <c r="H24" s="301" t="s">
        <v>106</v>
      </c>
      <c r="I24" s="310"/>
      <c r="XFD24" s="24">
        <f t="shared" si="0"/>
        <v>17</v>
      </c>
    </row>
    <row r="25" spans="1:9 16384:16384" s="24" customFormat="1" ht="15.75" customHeight="1" x14ac:dyDescent="0.2">
      <c r="A25" s="208">
        <v>44495</v>
      </c>
      <c r="B25" s="297" t="s">
        <v>677</v>
      </c>
      <c r="C25" s="205" t="s">
        <v>674</v>
      </c>
      <c r="D25" s="209" t="s">
        <v>129</v>
      </c>
      <c r="E25" s="298" t="s">
        <v>675</v>
      </c>
      <c r="F25" s="299">
        <v>1</v>
      </c>
      <c r="G25" s="300">
        <v>0</v>
      </c>
      <c r="H25" s="301" t="s">
        <v>521</v>
      </c>
      <c r="I25" s="310"/>
      <c r="XFD25" s="24">
        <f t="shared" si="0"/>
        <v>1</v>
      </c>
    </row>
    <row r="26" spans="1:9 16384:16384" s="24" customFormat="1" ht="15.75" customHeight="1" x14ac:dyDescent="0.2">
      <c r="A26" s="208">
        <v>44497</v>
      </c>
      <c r="B26" s="297" t="s">
        <v>687</v>
      </c>
      <c r="C26" s="205" t="s">
        <v>688</v>
      </c>
      <c r="D26" s="209" t="s">
        <v>689</v>
      </c>
      <c r="E26" s="298" t="s">
        <v>100</v>
      </c>
      <c r="F26" s="299">
        <v>1</v>
      </c>
      <c r="G26" s="300">
        <v>11</v>
      </c>
      <c r="H26" s="301" t="s">
        <v>106</v>
      </c>
      <c r="I26" s="310"/>
      <c r="XFD26" s="24">
        <f t="shared" si="0"/>
        <v>12</v>
      </c>
    </row>
    <row r="27" spans="1:9 16384:16384" s="24" customFormat="1" ht="15.75" customHeight="1" x14ac:dyDescent="0.2">
      <c r="A27" s="208">
        <v>44497</v>
      </c>
      <c r="B27" s="297" t="s">
        <v>690</v>
      </c>
      <c r="C27" s="205" t="s">
        <v>688</v>
      </c>
      <c r="D27" s="209" t="s">
        <v>689</v>
      </c>
      <c r="E27" s="298" t="s">
        <v>100</v>
      </c>
      <c r="F27" s="299">
        <v>1</v>
      </c>
      <c r="G27" s="300">
        <v>17</v>
      </c>
      <c r="H27" s="301" t="s">
        <v>106</v>
      </c>
      <c r="I27" s="310"/>
      <c r="XFD27" s="24">
        <f t="shared" si="0"/>
        <v>18</v>
      </c>
    </row>
    <row r="28" spans="1:9 16384:16384" ht="15.75" customHeight="1" x14ac:dyDescent="0.2">
      <c r="A28" s="141"/>
      <c r="B28" s="57"/>
      <c r="C28" s="58"/>
      <c r="D28" s="45"/>
      <c r="E28" s="20" t="s">
        <v>13</v>
      </c>
      <c r="F28" s="90">
        <f>SUM(F13:F27)</f>
        <v>15</v>
      </c>
      <c r="G28" s="117"/>
      <c r="H28" s="142"/>
    </row>
    <row r="29" spans="1:9 16384:16384" ht="15.75" customHeight="1" x14ac:dyDescent="0.2">
      <c r="A29" s="344" t="s">
        <v>10</v>
      </c>
      <c r="B29" s="345"/>
      <c r="C29" s="39"/>
      <c r="D29" s="55"/>
      <c r="E29" s="56"/>
      <c r="F29" s="109"/>
      <c r="G29" s="86"/>
      <c r="H29" s="143"/>
    </row>
    <row r="30" spans="1:9 16384:16384" ht="16.149999999999999" customHeight="1" x14ac:dyDescent="0.2">
      <c r="A30" s="144" t="s">
        <v>0</v>
      </c>
      <c r="B30" s="65" t="s">
        <v>17</v>
      </c>
      <c r="C30" s="96" t="s">
        <v>2</v>
      </c>
      <c r="D30" s="96" t="s">
        <v>3</v>
      </c>
      <c r="E30" s="96" t="s">
        <v>8</v>
      </c>
      <c r="F30" s="110"/>
      <c r="G30" s="111"/>
      <c r="H30" s="145"/>
    </row>
    <row r="31" spans="1:9 16384:16384" ht="16.5" customHeight="1" x14ac:dyDescent="0.2">
      <c r="A31" s="208">
        <v>44491</v>
      </c>
      <c r="B31" s="204" t="s">
        <v>548</v>
      </c>
      <c r="C31" s="205" t="s">
        <v>549</v>
      </c>
      <c r="D31" s="205" t="s">
        <v>61</v>
      </c>
      <c r="E31" s="209" t="s">
        <v>550</v>
      </c>
      <c r="F31" s="202">
        <v>1</v>
      </c>
      <c r="G31" s="193"/>
      <c r="H31" s="194"/>
    </row>
    <row r="32" spans="1:9 16384:16384" ht="15" customHeight="1" x14ac:dyDescent="0.2">
      <c r="A32" s="208">
        <v>44498</v>
      </c>
      <c r="B32" s="204" t="s">
        <v>669</v>
      </c>
      <c r="C32" s="205" t="s">
        <v>670</v>
      </c>
      <c r="D32" s="205" t="s">
        <v>671</v>
      </c>
      <c r="E32" s="209" t="s">
        <v>672</v>
      </c>
      <c r="F32" s="202">
        <v>1</v>
      </c>
      <c r="G32" s="246"/>
      <c r="H32" s="194"/>
    </row>
    <row r="33" spans="1:8" ht="15.75" customHeight="1" x14ac:dyDescent="0.2">
      <c r="A33" s="146"/>
      <c r="B33" s="60"/>
      <c r="C33" s="61"/>
      <c r="D33" s="49"/>
      <c r="E33" s="59" t="s">
        <v>25</v>
      </c>
      <c r="F33" s="112">
        <f>SUM(F31:F32)</f>
        <v>2</v>
      </c>
      <c r="G33" s="114"/>
      <c r="H33" s="147"/>
    </row>
    <row r="34" spans="1:8" ht="15.75" customHeight="1" x14ac:dyDescent="0.2">
      <c r="A34" s="295" t="s">
        <v>24</v>
      </c>
      <c r="B34" s="62"/>
      <c r="C34" s="35"/>
      <c r="D34" s="36"/>
      <c r="E34" s="37"/>
      <c r="F34" s="113"/>
      <c r="G34" s="246"/>
      <c r="H34" s="194"/>
    </row>
    <row r="35" spans="1:8" ht="15.75" customHeight="1" x14ac:dyDescent="0.2">
      <c r="A35" s="220" t="s">
        <v>0</v>
      </c>
      <c r="B35" s="221" t="s">
        <v>1</v>
      </c>
      <c r="C35" s="189" t="s">
        <v>2</v>
      </c>
      <c r="D35" s="189" t="s">
        <v>3</v>
      </c>
      <c r="E35" s="244" t="s">
        <v>8</v>
      </c>
      <c r="F35" s="245"/>
      <c r="G35" s="111"/>
      <c r="H35" s="145"/>
    </row>
    <row r="36" spans="1:8" ht="13.9" customHeight="1" x14ac:dyDescent="0.2">
      <c r="A36" s="148">
        <v>44470</v>
      </c>
      <c r="B36" s="76" t="s">
        <v>75</v>
      </c>
      <c r="C36" s="73" t="s">
        <v>76</v>
      </c>
      <c r="D36" s="77"/>
      <c r="E36" s="73" t="s">
        <v>77</v>
      </c>
      <c r="F36" s="74">
        <v>1</v>
      </c>
      <c r="G36" s="193"/>
      <c r="H36" s="194"/>
    </row>
    <row r="37" spans="1:8" ht="13.9" customHeight="1" x14ac:dyDescent="0.2">
      <c r="A37" s="148">
        <v>44470</v>
      </c>
      <c r="B37" s="76" t="s">
        <v>78</v>
      </c>
      <c r="C37" s="73" t="s">
        <v>79</v>
      </c>
      <c r="D37" s="77"/>
      <c r="E37" s="73" t="s">
        <v>80</v>
      </c>
      <c r="F37" s="74">
        <v>1</v>
      </c>
      <c r="G37" s="246"/>
      <c r="H37" s="194"/>
    </row>
    <row r="38" spans="1:8" ht="13.9" customHeight="1" x14ac:dyDescent="0.2">
      <c r="A38" s="148">
        <v>44473</v>
      </c>
      <c r="B38" s="76" t="s">
        <v>107</v>
      </c>
      <c r="C38" s="73" t="s">
        <v>108</v>
      </c>
      <c r="D38" s="77"/>
      <c r="E38" s="73" t="s">
        <v>109</v>
      </c>
      <c r="F38" s="74">
        <v>1</v>
      </c>
      <c r="G38" s="246"/>
      <c r="H38" s="194"/>
    </row>
    <row r="39" spans="1:8" ht="13.9" customHeight="1" x14ac:dyDescent="0.2">
      <c r="A39" s="148">
        <v>44473</v>
      </c>
      <c r="B39" s="76" t="s">
        <v>110</v>
      </c>
      <c r="C39" s="73" t="s">
        <v>111</v>
      </c>
      <c r="D39" s="77"/>
      <c r="E39" s="73" t="s">
        <v>109</v>
      </c>
      <c r="F39" s="74">
        <v>1</v>
      </c>
      <c r="G39" s="246"/>
      <c r="H39" s="194"/>
    </row>
    <row r="40" spans="1:8" ht="13.9" customHeight="1" x14ac:dyDescent="0.2">
      <c r="A40" s="148">
        <v>44473</v>
      </c>
      <c r="B40" s="76" t="s">
        <v>112</v>
      </c>
      <c r="C40" s="73" t="s">
        <v>113</v>
      </c>
      <c r="D40" s="77"/>
      <c r="E40" s="73" t="s">
        <v>114</v>
      </c>
      <c r="F40" s="74">
        <v>1</v>
      </c>
      <c r="G40" s="246"/>
      <c r="H40" s="194"/>
    </row>
    <row r="41" spans="1:8" ht="13.9" customHeight="1" x14ac:dyDescent="0.2">
      <c r="A41" s="148">
        <v>44473</v>
      </c>
      <c r="B41" s="76" t="s">
        <v>115</v>
      </c>
      <c r="C41" s="73" t="s">
        <v>116</v>
      </c>
      <c r="D41" s="77"/>
      <c r="E41" s="73" t="s">
        <v>117</v>
      </c>
      <c r="F41" s="74">
        <v>1</v>
      </c>
      <c r="G41" s="246"/>
      <c r="H41" s="194"/>
    </row>
    <row r="42" spans="1:8" ht="13.9" customHeight="1" x14ac:dyDescent="0.2">
      <c r="A42" s="148">
        <v>44473</v>
      </c>
      <c r="B42" s="76" t="s">
        <v>118</v>
      </c>
      <c r="C42" s="73" t="s">
        <v>119</v>
      </c>
      <c r="D42" s="77" t="s">
        <v>93</v>
      </c>
      <c r="E42" s="73" t="s">
        <v>120</v>
      </c>
      <c r="F42" s="74">
        <v>1</v>
      </c>
      <c r="G42" s="246"/>
      <c r="H42" s="194"/>
    </row>
    <row r="43" spans="1:8" ht="13.9" customHeight="1" x14ac:dyDescent="0.2">
      <c r="A43" s="148">
        <v>44475</v>
      </c>
      <c r="B43" s="76" t="s">
        <v>95</v>
      </c>
      <c r="C43" s="73" t="s">
        <v>96</v>
      </c>
      <c r="D43" s="77"/>
      <c r="E43" s="73" t="s">
        <v>80</v>
      </c>
      <c r="F43" s="74">
        <v>1</v>
      </c>
      <c r="G43" s="246"/>
      <c r="H43" s="194"/>
    </row>
    <row r="44" spans="1:8" ht="13.9" customHeight="1" x14ac:dyDescent="0.2">
      <c r="A44" s="148">
        <v>44477</v>
      </c>
      <c r="B44" s="76" t="s">
        <v>372</v>
      </c>
      <c r="C44" s="73" t="s">
        <v>373</v>
      </c>
      <c r="D44" s="77"/>
      <c r="E44" s="73" t="s">
        <v>77</v>
      </c>
      <c r="F44" s="74">
        <v>1</v>
      </c>
      <c r="G44" s="246"/>
      <c r="H44" s="194"/>
    </row>
    <row r="45" spans="1:8" ht="13.9" customHeight="1" x14ac:dyDescent="0.2">
      <c r="A45" s="148">
        <v>44477</v>
      </c>
      <c r="B45" s="76" t="s">
        <v>374</v>
      </c>
      <c r="C45" s="73" t="s">
        <v>375</v>
      </c>
      <c r="D45" s="77"/>
      <c r="E45" s="73" t="s">
        <v>77</v>
      </c>
      <c r="F45" s="74">
        <v>1</v>
      </c>
      <c r="G45" s="246"/>
      <c r="H45" s="194"/>
    </row>
    <row r="46" spans="1:8" ht="13.9" customHeight="1" x14ac:dyDescent="0.2">
      <c r="A46" s="148">
        <v>44480</v>
      </c>
      <c r="B46" s="76" t="s">
        <v>376</v>
      </c>
      <c r="C46" s="73" t="s">
        <v>377</v>
      </c>
      <c r="D46" s="77"/>
      <c r="E46" s="73" t="s">
        <v>378</v>
      </c>
      <c r="F46" s="74">
        <v>1</v>
      </c>
      <c r="G46" s="246"/>
      <c r="H46" s="194"/>
    </row>
    <row r="47" spans="1:8" ht="13.9" customHeight="1" x14ac:dyDescent="0.2">
      <c r="A47" s="148">
        <v>44480</v>
      </c>
      <c r="B47" s="76" t="s">
        <v>379</v>
      </c>
      <c r="C47" s="73" t="s">
        <v>380</v>
      </c>
      <c r="D47" s="77"/>
      <c r="E47" s="73" t="s">
        <v>378</v>
      </c>
      <c r="F47" s="74">
        <v>1</v>
      </c>
      <c r="G47" s="246"/>
      <c r="H47" s="194"/>
    </row>
    <row r="48" spans="1:8" ht="13.15" customHeight="1" x14ac:dyDescent="0.2">
      <c r="A48" s="148">
        <v>44480</v>
      </c>
      <c r="B48" s="76" t="s">
        <v>611</v>
      </c>
      <c r="C48" s="73" t="s">
        <v>612</v>
      </c>
      <c r="D48" s="77" t="s">
        <v>613</v>
      </c>
      <c r="E48" s="73" t="s">
        <v>614</v>
      </c>
      <c r="F48" s="74">
        <v>1</v>
      </c>
      <c r="G48" s="320"/>
      <c r="H48" s="194"/>
    </row>
    <row r="49" spans="1:8" ht="13.9" customHeight="1" x14ac:dyDescent="0.2">
      <c r="A49" s="148">
        <v>44480</v>
      </c>
      <c r="B49" s="76" t="s">
        <v>615</v>
      </c>
      <c r="C49" s="73" t="s">
        <v>616</v>
      </c>
      <c r="D49" s="77"/>
      <c r="E49" s="73" t="s">
        <v>614</v>
      </c>
      <c r="F49" s="74">
        <v>1</v>
      </c>
      <c r="G49" s="246"/>
      <c r="H49" s="194"/>
    </row>
    <row r="50" spans="1:8" ht="13.9" customHeight="1" x14ac:dyDescent="0.2">
      <c r="A50" s="148">
        <v>44480</v>
      </c>
      <c r="B50" s="76" t="s">
        <v>617</v>
      </c>
      <c r="C50" s="240" t="s">
        <v>618</v>
      </c>
      <c r="D50" s="77"/>
      <c r="E50" s="73" t="s">
        <v>614</v>
      </c>
      <c r="F50" s="74">
        <v>1</v>
      </c>
      <c r="G50" s="246"/>
      <c r="H50" s="194"/>
    </row>
    <row r="51" spans="1:8" ht="13.9" customHeight="1" x14ac:dyDescent="0.2">
      <c r="A51" s="148">
        <v>44481</v>
      </c>
      <c r="B51" s="76" t="s">
        <v>381</v>
      </c>
      <c r="C51" s="73" t="s">
        <v>382</v>
      </c>
      <c r="D51" s="77"/>
      <c r="E51" s="73" t="s">
        <v>77</v>
      </c>
      <c r="F51" s="74">
        <v>1</v>
      </c>
      <c r="G51" s="246"/>
      <c r="H51" s="194"/>
    </row>
    <row r="52" spans="1:8" ht="13.9" customHeight="1" x14ac:dyDescent="0.2">
      <c r="A52" s="148">
        <v>44481</v>
      </c>
      <c r="B52" s="76" t="s">
        <v>383</v>
      </c>
      <c r="C52" s="73" t="s">
        <v>384</v>
      </c>
      <c r="D52" s="77"/>
      <c r="E52" s="73" t="s">
        <v>378</v>
      </c>
      <c r="F52" s="74">
        <v>1</v>
      </c>
      <c r="G52" s="246"/>
      <c r="H52" s="194"/>
    </row>
    <row r="53" spans="1:8" ht="13.9" customHeight="1" x14ac:dyDescent="0.2">
      <c r="A53" s="131">
        <v>44481</v>
      </c>
      <c r="B53" s="76" t="s">
        <v>385</v>
      </c>
      <c r="C53" s="73" t="s">
        <v>386</v>
      </c>
      <c r="D53" s="77"/>
      <c r="E53" s="73" t="s">
        <v>77</v>
      </c>
      <c r="F53" s="74">
        <v>1</v>
      </c>
      <c r="G53" s="246"/>
      <c r="H53" s="194"/>
    </row>
    <row r="54" spans="1:8" ht="13.9" customHeight="1" x14ac:dyDescent="0.2">
      <c r="A54" s="148">
        <v>44481</v>
      </c>
      <c r="B54" s="76" t="s">
        <v>387</v>
      </c>
      <c r="C54" s="73" t="s">
        <v>388</v>
      </c>
      <c r="D54" s="77"/>
      <c r="E54" s="73" t="s">
        <v>77</v>
      </c>
      <c r="F54" s="74">
        <v>1</v>
      </c>
      <c r="G54" s="246"/>
      <c r="H54" s="194"/>
    </row>
    <row r="55" spans="1:8" ht="13.9" customHeight="1" x14ac:dyDescent="0.2">
      <c r="A55" s="148">
        <v>44481</v>
      </c>
      <c r="B55" s="76" t="s">
        <v>389</v>
      </c>
      <c r="C55" s="73" t="s">
        <v>390</v>
      </c>
      <c r="D55" s="77"/>
      <c r="E55" s="73" t="s">
        <v>77</v>
      </c>
      <c r="F55" s="74">
        <v>1</v>
      </c>
      <c r="G55" s="320"/>
      <c r="H55" s="194"/>
    </row>
    <row r="56" spans="1:8" ht="13.9" customHeight="1" x14ac:dyDescent="0.2">
      <c r="A56" s="148">
        <v>44481</v>
      </c>
      <c r="B56" s="76" t="s">
        <v>391</v>
      </c>
      <c r="C56" s="73" t="s">
        <v>392</v>
      </c>
      <c r="D56" s="77"/>
      <c r="E56" s="73" t="s">
        <v>77</v>
      </c>
      <c r="F56" s="74">
        <v>1</v>
      </c>
      <c r="G56" s="246"/>
      <c r="H56" s="194"/>
    </row>
    <row r="57" spans="1:8" ht="13.9" customHeight="1" x14ac:dyDescent="0.2">
      <c r="A57" s="148">
        <v>44481</v>
      </c>
      <c r="B57" s="76" t="s">
        <v>393</v>
      </c>
      <c r="C57" s="73" t="s">
        <v>394</v>
      </c>
      <c r="D57" s="77"/>
      <c r="E57" s="73" t="s">
        <v>77</v>
      </c>
      <c r="F57" s="74">
        <v>1</v>
      </c>
      <c r="G57" s="246"/>
      <c r="H57" s="194"/>
    </row>
    <row r="58" spans="1:8" ht="13.9" customHeight="1" x14ac:dyDescent="0.2">
      <c r="A58" s="148">
        <v>44481</v>
      </c>
      <c r="B58" s="76" t="s">
        <v>395</v>
      </c>
      <c r="C58" s="73" t="s">
        <v>396</v>
      </c>
      <c r="D58" s="77"/>
      <c r="E58" s="73" t="s">
        <v>77</v>
      </c>
      <c r="F58" s="74">
        <v>1</v>
      </c>
      <c r="G58" s="246"/>
      <c r="H58" s="194"/>
    </row>
    <row r="59" spans="1:8" ht="13.9" customHeight="1" x14ac:dyDescent="0.2">
      <c r="A59" s="148">
        <v>44483</v>
      </c>
      <c r="B59" s="76" t="s">
        <v>397</v>
      </c>
      <c r="C59" s="73" t="s">
        <v>398</v>
      </c>
      <c r="D59" s="77"/>
      <c r="E59" s="73" t="s">
        <v>77</v>
      </c>
      <c r="F59" s="74">
        <v>1</v>
      </c>
      <c r="G59" s="246"/>
      <c r="H59" s="194"/>
    </row>
    <row r="60" spans="1:8" ht="13.9" customHeight="1" x14ac:dyDescent="0.2">
      <c r="A60" s="148">
        <v>44483</v>
      </c>
      <c r="B60" s="76" t="s">
        <v>399</v>
      </c>
      <c r="C60" s="73" t="s">
        <v>400</v>
      </c>
      <c r="D60" s="77"/>
      <c r="E60" s="73" t="s">
        <v>77</v>
      </c>
      <c r="F60" s="74">
        <v>1</v>
      </c>
      <c r="G60" s="246"/>
      <c r="H60" s="194"/>
    </row>
    <row r="61" spans="1:8" ht="13.9" customHeight="1" x14ac:dyDescent="0.2">
      <c r="A61" s="148">
        <v>44484</v>
      </c>
      <c r="B61" s="76" t="s">
        <v>401</v>
      </c>
      <c r="C61" s="73" t="s">
        <v>402</v>
      </c>
      <c r="D61" s="77"/>
      <c r="E61" s="73" t="s">
        <v>77</v>
      </c>
      <c r="F61" s="74">
        <v>1</v>
      </c>
      <c r="G61" s="246"/>
      <c r="H61" s="194"/>
    </row>
    <row r="62" spans="1:8" ht="13.9" customHeight="1" x14ac:dyDescent="0.2">
      <c r="A62" s="148">
        <v>44488</v>
      </c>
      <c r="B62" s="76" t="s">
        <v>619</v>
      </c>
      <c r="C62" s="73" t="s">
        <v>620</v>
      </c>
      <c r="D62" s="77"/>
      <c r="E62" s="73" t="s">
        <v>77</v>
      </c>
      <c r="F62" s="74">
        <v>1</v>
      </c>
      <c r="G62" s="246"/>
      <c r="H62" s="194"/>
    </row>
    <row r="63" spans="1:8" ht="13.9" customHeight="1" x14ac:dyDescent="0.2">
      <c r="A63" s="131">
        <v>44488</v>
      </c>
      <c r="B63" s="76" t="s">
        <v>628</v>
      </c>
      <c r="C63" s="73" t="s">
        <v>529</v>
      </c>
      <c r="D63" s="77"/>
      <c r="E63" s="73" t="s">
        <v>629</v>
      </c>
      <c r="F63" s="74">
        <v>1</v>
      </c>
      <c r="G63" s="246"/>
      <c r="H63" s="194"/>
    </row>
    <row r="64" spans="1:8" ht="13.9" customHeight="1" x14ac:dyDescent="0.2">
      <c r="A64" s="148">
        <v>44489</v>
      </c>
      <c r="B64" s="76" t="s">
        <v>621</v>
      </c>
      <c r="C64" s="73" t="s">
        <v>622</v>
      </c>
      <c r="D64" s="77"/>
      <c r="E64" s="73" t="s">
        <v>623</v>
      </c>
      <c r="F64" s="74">
        <v>1</v>
      </c>
      <c r="G64" s="246"/>
      <c r="H64" s="194"/>
    </row>
    <row r="65" spans="1:8" ht="13.9" customHeight="1" x14ac:dyDescent="0.2">
      <c r="A65" s="148">
        <v>44489</v>
      </c>
      <c r="B65" s="76" t="s">
        <v>624</v>
      </c>
      <c r="C65" s="73" t="s">
        <v>625</v>
      </c>
      <c r="D65" s="77"/>
      <c r="E65" s="73" t="s">
        <v>623</v>
      </c>
      <c r="F65" s="74">
        <v>1</v>
      </c>
      <c r="G65" s="246"/>
      <c r="H65" s="194"/>
    </row>
    <row r="66" spans="1:8" ht="13.9" customHeight="1" x14ac:dyDescent="0.2">
      <c r="A66" s="148">
        <v>44489</v>
      </c>
      <c r="B66" s="76" t="s">
        <v>626</v>
      </c>
      <c r="C66" s="73" t="s">
        <v>627</v>
      </c>
      <c r="D66" s="77"/>
      <c r="E66" s="73" t="s">
        <v>623</v>
      </c>
      <c r="F66" s="74">
        <v>1</v>
      </c>
      <c r="G66" s="246"/>
      <c r="H66" s="194"/>
    </row>
    <row r="67" spans="1:8" ht="13.9" customHeight="1" x14ac:dyDescent="0.2">
      <c r="A67" s="148">
        <v>44489</v>
      </c>
      <c r="B67" s="76" t="s">
        <v>630</v>
      </c>
      <c r="C67" s="73" t="s">
        <v>631</v>
      </c>
      <c r="D67" s="77"/>
      <c r="E67" s="73" t="s">
        <v>80</v>
      </c>
      <c r="F67" s="74">
        <v>1</v>
      </c>
      <c r="G67" s="246"/>
      <c r="H67" s="194"/>
    </row>
    <row r="68" spans="1:8" ht="13.9" customHeight="1" x14ac:dyDescent="0.2">
      <c r="A68" s="148">
        <v>44489</v>
      </c>
      <c r="B68" s="76" t="s">
        <v>632</v>
      </c>
      <c r="C68" s="73" t="s">
        <v>633</v>
      </c>
      <c r="D68" s="77" t="s">
        <v>286</v>
      </c>
      <c r="E68" s="73" t="s">
        <v>80</v>
      </c>
      <c r="F68" s="74">
        <v>1</v>
      </c>
      <c r="G68" s="246"/>
      <c r="H68" s="194"/>
    </row>
    <row r="69" spans="1:8" ht="13.9" customHeight="1" x14ac:dyDescent="0.2">
      <c r="A69" s="148">
        <v>44490</v>
      </c>
      <c r="B69" s="76" t="s">
        <v>634</v>
      </c>
      <c r="C69" s="73" t="s">
        <v>635</v>
      </c>
      <c r="D69" s="77"/>
      <c r="E69" s="73" t="s">
        <v>77</v>
      </c>
      <c r="F69" s="74">
        <v>1</v>
      </c>
      <c r="G69" s="246"/>
      <c r="H69" s="194"/>
    </row>
    <row r="70" spans="1:8" ht="13.9" customHeight="1" x14ac:dyDescent="0.2">
      <c r="A70" s="148">
        <v>44491</v>
      </c>
      <c r="B70" s="76" t="s">
        <v>636</v>
      </c>
      <c r="C70" s="73" t="s">
        <v>637</v>
      </c>
      <c r="D70" s="77"/>
      <c r="E70" s="73" t="s">
        <v>77</v>
      </c>
      <c r="F70" s="74">
        <v>1</v>
      </c>
      <c r="G70" s="246"/>
      <c r="H70" s="194"/>
    </row>
    <row r="71" spans="1:8" ht="13.9" customHeight="1" x14ac:dyDescent="0.2">
      <c r="A71" s="131">
        <v>44491</v>
      </c>
      <c r="B71" s="76" t="s">
        <v>638</v>
      </c>
      <c r="C71" s="73" t="s">
        <v>639</v>
      </c>
      <c r="D71" s="77"/>
      <c r="E71" s="73" t="s">
        <v>77</v>
      </c>
      <c r="F71" s="74">
        <v>1</v>
      </c>
      <c r="G71" s="246"/>
      <c r="H71" s="194"/>
    </row>
    <row r="72" spans="1:8" ht="13.9" customHeight="1" x14ac:dyDescent="0.2">
      <c r="A72" s="148">
        <v>44491</v>
      </c>
      <c r="B72" s="76" t="s">
        <v>640</v>
      </c>
      <c r="C72" s="73" t="s">
        <v>641</v>
      </c>
      <c r="D72" s="77"/>
      <c r="E72" s="73" t="s">
        <v>77</v>
      </c>
      <c r="F72" s="74">
        <v>1</v>
      </c>
      <c r="G72" s="246"/>
      <c r="H72" s="194"/>
    </row>
    <row r="73" spans="1:8" ht="13.9" customHeight="1" x14ac:dyDescent="0.2">
      <c r="A73" s="148">
        <v>44494</v>
      </c>
      <c r="B73" s="76" t="s">
        <v>682</v>
      </c>
      <c r="C73" s="73" t="s">
        <v>683</v>
      </c>
      <c r="D73" s="77" t="s">
        <v>407</v>
      </c>
      <c r="E73" s="73" t="s">
        <v>684</v>
      </c>
      <c r="F73" s="74">
        <v>1</v>
      </c>
      <c r="G73" s="246"/>
      <c r="H73" s="194"/>
    </row>
    <row r="74" spans="1:8" ht="13.9" customHeight="1" x14ac:dyDescent="0.2">
      <c r="A74" s="148">
        <v>44496</v>
      </c>
      <c r="B74" s="76" t="s">
        <v>642</v>
      </c>
      <c r="C74" s="73" t="s">
        <v>643</v>
      </c>
      <c r="D74" s="77"/>
      <c r="E74" s="73" t="s">
        <v>77</v>
      </c>
      <c r="F74" s="74">
        <v>1</v>
      </c>
      <c r="G74" s="246"/>
      <c r="H74" s="194"/>
    </row>
    <row r="75" spans="1:8" ht="13.9" customHeight="1" x14ac:dyDescent="0.2">
      <c r="A75" s="148">
        <v>44496</v>
      </c>
      <c r="B75" s="76" t="s">
        <v>644</v>
      </c>
      <c r="C75" s="73" t="s">
        <v>645</v>
      </c>
      <c r="D75" s="77"/>
      <c r="E75" s="73" t="s">
        <v>77</v>
      </c>
      <c r="F75" s="74">
        <v>1</v>
      </c>
      <c r="G75" s="246"/>
      <c r="H75" s="194"/>
    </row>
    <row r="76" spans="1:8" ht="13.9" customHeight="1" x14ac:dyDescent="0.2">
      <c r="A76" s="148">
        <v>44496</v>
      </c>
      <c r="B76" s="76" t="s">
        <v>646</v>
      </c>
      <c r="C76" s="73" t="s">
        <v>647</v>
      </c>
      <c r="D76" s="77"/>
      <c r="E76" s="73" t="s">
        <v>77</v>
      </c>
      <c r="F76" s="74">
        <v>1</v>
      </c>
      <c r="G76" s="246"/>
      <c r="H76" s="194"/>
    </row>
    <row r="77" spans="1:8" ht="13.9" customHeight="1" x14ac:dyDescent="0.2">
      <c r="A77" s="148">
        <v>44496</v>
      </c>
      <c r="B77" s="76" t="s">
        <v>648</v>
      </c>
      <c r="C77" s="73" t="s">
        <v>649</v>
      </c>
      <c r="D77" s="77"/>
      <c r="E77" s="73" t="s">
        <v>80</v>
      </c>
      <c r="F77" s="74">
        <v>1</v>
      </c>
      <c r="G77" s="246"/>
      <c r="H77" s="194"/>
    </row>
    <row r="78" spans="1:8" ht="13.9" customHeight="1" x14ac:dyDescent="0.2">
      <c r="A78" s="148">
        <v>44496</v>
      </c>
      <c r="B78" s="76" t="s">
        <v>650</v>
      </c>
      <c r="C78" s="73" t="s">
        <v>651</v>
      </c>
      <c r="D78" s="77"/>
      <c r="E78" s="73" t="s">
        <v>652</v>
      </c>
      <c r="F78" s="74">
        <v>1</v>
      </c>
      <c r="G78" s="246"/>
      <c r="H78" s="194"/>
    </row>
    <row r="79" spans="1:8" ht="13.9" customHeight="1" x14ac:dyDescent="0.2">
      <c r="A79" s="148">
        <v>44497</v>
      </c>
      <c r="B79" s="76" t="s">
        <v>918</v>
      </c>
      <c r="C79" s="73" t="s">
        <v>919</v>
      </c>
      <c r="D79" s="77" t="s">
        <v>93</v>
      </c>
      <c r="E79" s="73" t="s">
        <v>920</v>
      </c>
      <c r="F79" s="74">
        <v>1</v>
      </c>
      <c r="G79" s="246"/>
      <c r="H79" s="194"/>
    </row>
    <row r="80" spans="1:8" ht="13.9" customHeight="1" x14ac:dyDescent="0.2">
      <c r="A80" s="148">
        <v>44497</v>
      </c>
      <c r="B80" s="76" t="s">
        <v>685</v>
      </c>
      <c r="C80" s="73" t="s">
        <v>686</v>
      </c>
      <c r="D80" s="77"/>
      <c r="E80" s="73" t="s">
        <v>117</v>
      </c>
      <c r="F80" s="74">
        <v>1</v>
      </c>
      <c r="G80" s="246"/>
      <c r="H80" s="194"/>
    </row>
    <row r="81" spans="1:8" ht="13.9" customHeight="1" thickBot="1" x14ac:dyDescent="0.25">
      <c r="A81" s="149"/>
      <c r="B81" s="150"/>
      <c r="C81" s="151"/>
      <c r="D81" s="152"/>
      <c r="E81" s="153" t="s">
        <v>25</v>
      </c>
      <c r="F81" s="154">
        <f>SUM(F36:F80)</f>
        <v>45</v>
      </c>
      <c r="G81" s="155"/>
      <c r="H81" s="156"/>
    </row>
    <row r="82" spans="1:8" ht="13.9" customHeight="1" thickTop="1" x14ac:dyDescent="0.2">
      <c r="A82"/>
      <c r="B82"/>
      <c r="C82"/>
      <c r="D82"/>
      <c r="E82"/>
      <c r="F82"/>
      <c r="G82" s="7"/>
      <c r="H82"/>
    </row>
    <row r="83" spans="1:8" ht="15.75" customHeight="1" x14ac:dyDescent="0.2">
      <c r="A83"/>
      <c r="B83"/>
      <c r="C83"/>
      <c r="D83"/>
      <c r="E83"/>
      <c r="F83"/>
      <c r="G83" s="7"/>
      <c r="H83"/>
    </row>
    <row r="84" spans="1:8" ht="15.75" customHeight="1" x14ac:dyDescent="0.2">
      <c r="A84"/>
      <c r="B84"/>
      <c r="C84"/>
      <c r="D84"/>
      <c r="E84"/>
      <c r="F84"/>
      <c r="G84" s="7"/>
      <c r="H84"/>
    </row>
    <row r="85" spans="1:8" ht="15.75" customHeight="1" x14ac:dyDescent="0.2">
      <c r="A85"/>
      <c r="B85"/>
      <c r="C85"/>
      <c r="D85"/>
      <c r="E85"/>
      <c r="F85"/>
      <c r="G85" s="7"/>
      <c r="H85"/>
    </row>
    <row r="86" spans="1:8" ht="15.75" customHeight="1" x14ac:dyDescent="0.2">
      <c r="B86"/>
      <c r="C86"/>
      <c r="D86"/>
      <c r="E86"/>
      <c r="F86"/>
      <c r="G86" s="7"/>
      <c r="H86"/>
    </row>
    <row r="87" spans="1:8" ht="15.75" customHeight="1" x14ac:dyDescent="0.2">
      <c r="B87"/>
      <c r="C87"/>
      <c r="D87"/>
      <c r="E87"/>
      <c r="F87"/>
      <c r="G87" s="7"/>
      <c r="H87"/>
    </row>
    <row r="88" spans="1:8" ht="15.75" customHeight="1" x14ac:dyDescent="0.2">
      <c r="B88"/>
      <c r="C88"/>
      <c r="D88"/>
      <c r="E88"/>
      <c r="F88"/>
      <c r="G88" s="7"/>
      <c r="H88"/>
    </row>
    <row r="89" spans="1:8" ht="15.75" customHeight="1" x14ac:dyDescent="0.2">
      <c r="G89" s="7"/>
      <c r="H89"/>
    </row>
    <row r="90" spans="1:8" ht="15.75" customHeight="1" x14ac:dyDescent="0.2">
      <c r="G90" s="7"/>
      <c r="H90"/>
    </row>
    <row r="91" spans="1:8" ht="15.75" customHeight="1" x14ac:dyDescent="0.2">
      <c r="G91" s="7"/>
      <c r="H91"/>
    </row>
    <row r="92" spans="1:8" ht="15.75" customHeight="1" x14ac:dyDescent="0.2">
      <c r="G92" s="7"/>
      <c r="H92"/>
    </row>
    <row r="93" spans="1:8" ht="15.75" customHeight="1" x14ac:dyDescent="0.2">
      <c r="G93" s="7"/>
      <c r="H93"/>
    </row>
    <row r="94" spans="1:8" ht="15.75" customHeight="1" x14ac:dyDescent="0.2">
      <c r="G94" s="7"/>
      <c r="H94"/>
    </row>
    <row r="95" spans="1:8" ht="15.75" customHeight="1" x14ac:dyDescent="0.2">
      <c r="G95" s="7"/>
      <c r="H95"/>
    </row>
    <row r="96" spans="1:8" ht="15.75" customHeight="1" x14ac:dyDescent="0.2">
      <c r="H96"/>
    </row>
    <row r="97" spans="7:8" ht="15.75" customHeight="1" x14ac:dyDescent="0.2">
      <c r="H97"/>
    </row>
    <row r="98" spans="7:8" ht="15.75" customHeight="1" x14ac:dyDescent="0.2">
      <c r="H98"/>
    </row>
    <row r="99" spans="7:8" ht="15.75" customHeight="1" x14ac:dyDescent="0.2">
      <c r="H99"/>
    </row>
    <row r="100" spans="7:8" ht="15.75" customHeight="1" x14ac:dyDescent="0.2">
      <c r="G100" s="19"/>
      <c r="H100"/>
    </row>
    <row r="101" spans="7:8" ht="15.75" customHeight="1" x14ac:dyDescent="0.2">
      <c r="G101" s="19"/>
      <c r="H101"/>
    </row>
    <row r="102" spans="7:8" ht="15.75" customHeight="1" x14ac:dyDescent="0.2">
      <c r="G102" s="19"/>
      <c r="H102"/>
    </row>
    <row r="103" spans="7:8" ht="15.75" customHeight="1" x14ac:dyDescent="0.2">
      <c r="G103" s="19"/>
      <c r="H103"/>
    </row>
    <row r="104" spans="7:8" ht="15.75" customHeight="1" x14ac:dyDescent="0.2">
      <c r="G104" s="19"/>
      <c r="H104"/>
    </row>
    <row r="105" spans="7:8" ht="15.75" customHeight="1" x14ac:dyDescent="0.2">
      <c r="G105" s="19"/>
      <c r="H105"/>
    </row>
    <row r="106" spans="7:8" ht="15.75" customHeight="1" x14ac:dyDescent="0.2">
      <c r="G106" s="19"/>
      <c r="H106"/>
    </row>
    <row r="107" spans="7:8" ht="15.75" customHeight="1" x14ac:dyDescent="0.2">
      <c r="G107" s="19"/>
      <c r="H107"/>
    </row>
    <row r="108" spans="7:8" ht="15.75" customHeight="1" x14ac:dyDescent="0.2">
      <c r="G108" s="19"/>
      <c r="H108"/>
    </row>
    <row r="109" spans="7:8" ht="15.75" customHeight="1" x14ac:dyDescent="0.2">
      <c r="G109" s="19"/>
      <c r="H109"/>
    </row>
    <row r="110" spans="7:8" ht="15.75" customHeight="1" x14ac:dyDescent="0.2">
      <c r="G110" s="19"/>
      <c r="H110"/>
    </row>
    <row r="111" spans="7:8" ht="15.75" customHeight="1" x14ac:dyDescent="0.2">
      <c r="G111" s="19"/>
      <c r="H111"/>
    </row>
    <row r="112" spans="7:8" ht="15.75" customHeight="1" x14ac:dyDescent="0.2">
      <c r="H112"/>
    </row>
    <row r="113" spans="7:8" ht="15.75" customHeight="1" x14ac:dyDescent="0.2">
      <c r="H113"/>
    </row>
    <row r="114" spans="7:8" ht="15.75" customHeight="1" x14ac:dyDescent="0.2">
      <c r="H114"/>
    </row>
    <row r="115" spans="7:8" ht="15.75" customHeight="1" x14ac:dyDescent="0.2">
      <c r="H115"/>
    </row>
    <row r="116" spans="7:8" ht="15.75" customHeight="1" x14ac:dyDescent="0.2">
      <c r="H116"/>
    </row>
    <row r="117" spans="7:8" ht="15.75" customHeight="1" x14ac:dyDescent="0.2"/>
    <row r="118" spans="7:8" ht="15.75" customHeight="1" x14ac:dyDescent="0.2"/>
    <row r="119" spans="7:8" ht="15.75" customHeight="1" x14ac:dyDescent="0.2"/>
    <row r="120" spans="7:8" ht="15.75" customHeight="1" x14ac:dyDescent="0.2"/>
    <row r="121" spans="7:8" ht="15.75" customHeight="1" x14ac:dyDescent="0.2">
      <c r="G121" s="19"/>
    </row>
    <row r="122" spans="7:8" ht="15.75" customHeight="1" x14ac:dyDescent="0.2">
      <c r="G122" s="19"/>
    </row>
    <row r="123" spans="7:8" ht="15.75" customHeight="1" x14ac:dyDescent="0.2">
      <c r="G123" s="19"/>
    </row>
    <row r="124" spans="7:8" ht="15.75" customHeight="1" x14ac:dyDescent="0.2">
      <c r="G124" s="19"/>
    </row>
    <row r="125" spans="7:8" ht="15.75" customHeight="1" x14ac:dyDescent="0.2">
      <c r="G125" s="19"/>
    </row>
    <row r="126" spans="7:8" ht="15.75" customHeight="1" x14ac:dyDescent="0.2">
      <c r="G126" s="19"/>
    </row>
    <row r="127" spans="7:8" ht="15.75" customHeight="1" x14ac:dyDescent="0.2">
      <c r="G127" s="19"/>
    </row>
    <row r="128" spans="7:8" ht="15.75" customHeight="1" x14ac:dyDescent="0.2">
      <c r="G128" s="19"/>
    </row>
    <row r="129" spans="7:8" ht="15.75" customHeight="1" x14ac:dyDescent="0.2">
      <c r="H129" s="11"/>
    </row>
    <row r="130" spans="7:8" ht="15.75" customHeight="1" x14ac:dyDescent="0.2">
      <c r="G130" s="19"/>
      <c r="H130" s="11"/>
    </row>
    <row r="131" spans="7:8" ht="15.75" customHeight="1" x14ac:dyDescent="0.2">
      <c r="G131" s="19"/>
      <c r="H131" s="11"/>
    </row>
    <row r="132" spans="7:8" ht="15.75" customHeight="1" x14ac:dyDescent="0.2">
      <c r="G132" s="19"/>
      <c r="H132" s="11"/>
    </row>
    <row r="133" spans="7:8" ht="15.75" customHeight="1" x14ac:dyDescent="0.2">
      <c r="G133" s="19"/>
      <c r="H133" s="11"/>
    </row>
    <row r="134" spans="7:8" ht="15.75" customHeight="1" x14ac:dyDescent="0.2">
      <c r="G134" s="19"/>
      <c r="H134" s="11"/>
    </row>
    <row r="135" spans="7:8" ht="15.75" customHeight="1" x14ac:dyDescent="0.2">
      <c r="G135" s="19"/>
      <c r="H135" s="11"/>
    </row>
    <row r="136" spans="7:8" ht="15.75" customHeight="1" x14ac:dyDescent="0.2">
      <c r="G136" s="19"/>
      <c r="H136" s="11"/>
    </row>
    <row r="137" spans="7:8" ht="15.75" customHeight="1" x14ac:dyDescent="0.2">
      <c r="H137"/>
    </row>
    <row r="138" spans="7:8" ht="15.75" customHeight="1" x14ac:dyDescent="0.2">
      <c r="G138" s="19"/>
      <c r="H138"/>
    </row>
    <row r="139" spans="7:8" ht="15.75" customHeight="1" x14ac:dyDescent="0.2">
      <c r="G139" s="19"/>
      <c r="H139"/>
    </row>
    <row r="140" spans="7:8" ht="15.75" customHeight="1" x14ac:dyDescent="0.2">
      <c r="G140"/>
      <c r="H140"/>
    </row>
    <row r="141" spans="7:8" ht="15.75" customHeight="1" x14ac:dyDescent="0.2">
      <c r="G141"/>
      <c r="H141"/>
    </row>
    <row r="142" spans="7:8" ht="15.75" customHeight="1" x14ac:dyDescent="0.2">
      <c r="G142"/>
      <c r="H142"/>
    </row>
    <row r="143" spans="7:8" ht="15.75" customHeight="1" x14ac:dyDescent="0.2">
      <c r="G143"/>
      <c r="H143"/>
    </row>
    <row r="144" spans="7:8" ht="15.75" customHeight="1" x14ac:dyDescent="0.2">
      <c r="G144"/>
      <c r="H144"/>
    </row>
    <row r="145" spans="7:8" ht="15.75" customHeight="1" x14ac:dyDescent="0.2">
      <c r="G145"/>
      <c r="H145"/>
    </row>
    <row r="146" spans="7:8" ht="15.75" customHeight="1" x14ac:dyDescent="0.2">
      <c r="G146"/>
      <c r="H146"/>
    </row>
    <row r="147" spans="7:8" ht="15.75" customHeight="1" x14ac:dyDescent="0.2">
      <c r="G147"/>
      <c r="H147"/>
    </row>
    <row r="148" spans="7:8" ht="15.75" customHeight="1" x14ac:dyDescent="0.2">
      <c r="H148" s="11"/>
    </row>
    <row r="149" spans="7:8" ht="15.75" customHeight="1" x14ac:dyDescent="0.2"/>
    <row r="150" spans="7:8" ht="15.75" customHeight="1" x14ac:dyDescent="0.2"/>
    <row r="151" spans="7:8" ht="15.75" customHeight="1" x14ac:dyDescent="0.2"/>
    <row r="152" spans="7:8" ht="15.75" customHeight="1" x14ac:dyDescent="0.2"/>
    <row r="153" spans="7:8" ht="15.75" customHeight="1" x14ac:dyDescent="0.2"/>
    <row r="154" spans="7:8" ht="15.75" customHeight="1" x14ac:dyDescent="0.2"/>
    <row r="155" spans="7:8" ht="15.75" customHeight="1" x14ac:dyDescent="0.2"/>
    <row r="156" spans="7:8" ht="15.75" customHeight="1" x14ac:dyDescent="0.2"/>
    <row r="157" spans="7:8" ht="15.75" customHeight="1" x14ac:dyDescent="0.2"/>
    <row r="158" spans="7:8" ht="15.75" customHeight="1" x14ac:dyDescent="0.2">
      <c r="G158" s="7"/>
    </row>
    <row r="159" spans="7:8" ht="15.75" customHeight="1" x14ac:dyDescent="0.2">
      <c r="G159" s="7"/>
    </row>
    <row r="160" spans="7:8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3.5" customHeight="1" x14ac:dyDescent="0.2"/>
    <row r="352" ht="15.75" customHeight="1" x14ac:dyDescent="0.2"/>
    <row r="353" ht="15.75" customHeight="1" x14ac:dyDescent="0.2"/>
    <row r="354" ht="15.75" customHeight="1" x14ac:dyDescent="0.2"/>
    <row r="355" ht="15" customHeight="1" x14ac:dyDescent="0.2"/>
    <row r="356" ht="1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4.2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spans="9:9" ht="14.25" customHeight="1" x14ac:dyDescent="0.2"/>
    <row r="514" spans="9:9" ht="14.25" customHeight="1" x14ac:dyDescent="0.2"/>
    <row r="515" spans="9:9" ht="14.25" customHeight="1" x14ac:dyDescent="0.2"/>
    <row r="516" spans="9:9" ht="14.25" customHeight="1" x14ac:dyDescent="0.2"/>
    <row r="517" spans="9:9" ht="14.25" customHeight="1" x14ac:dyDescent="0.2"/>
    <row r="518" spans="9:9" ht="14.25" customHeight="1" x14ac:dyDescent="0.2"/>
    <row r="519" spans="9:9" ht="14.25" customHeight="1" x14ac:dyDescent="0.2"/>
    <row r="520" spans="9:9" ht="14.25" customHeight="1" x14ac:dyDescent="0.2"/>
    <row r="521" spans="9:9" ht="14.25" customHeight="1" x14ac:dyDescent="0.2"/>
    <row r="522" spans="9:9" ht="14.25" customHeight="1" x14ac:dyDescent="0.2"/>
    <row r="523" spans="9:9" ht="14.25" customHeight="1" x14ac:dyDescent="0.2"/>
    <row r="524" spans="9:9" ht="14.25" customHeight="1" x14ac:dyDescent="0.2"/>
    <row r="525" spans="9:9" ht="14.25" customHeight="1" x14ac:dyDescent="0.2"/>
    <row r="526" spans="9:9" ht="14.25" customHeight="1" x14ac:dyDescent="0.2"/>
    <row r="527" spans="9:9" ht="14.25" customHeight="1" x14ac:dyDescent="0.2">
      <c r="I527" s="28"/>
    </row>
    <row r="528" spans="9:9" ht="14.25" customHeight="1" x14ac:dyDescent="0.2">
      <c r="I528" s="28"/>
    </row>
    <row r="529" spans="9:9" ht="14.25" customHeight="1" x14ac:dyDescent="0.2">
      <c r="I529" s="28" t="s">
        <v>41</v>
      </c>
    </row>
    <row r="530" spans="9:9" ht="14.25" customHeight="1" x14ac:dyDescent="0.2">
      <c r="I530" s="28"/>
    </row>
    <row r="531" spans="9:9" ht="14.25" customHeight="1" x14ac:dyDescent="0.2">
      <c r="I531" s="28"/>
    </row>
    <row r="532" spans="9:9" ht="14.25" customHeight="1" x14ac:dyDescent="0.2">
      <c r="I532" s="28"/>
    </row>
    <row r="533" spans="9:9" ht="14.25" customHeight="1" x14ac:dyDescent="0.2">
      <c r="I533" s="28"/>
    </row>
    <row r="534" spans="9:9" ht="14.25" customHeight="1" x14ac:dyDescent="0.2">
      <c r="I534" s="28"/>
    </row>
    <row r="535" spans="9:9" ht="14.25" customHeight="1" x14ac:dyDescent="0.2">
      <c r="I535" s="28"/>
    </row>
    <row r="536" spans="9:9" ht="14.25" customHeight="1" x14ac:dyDescent="0.2">
      <c r="I536" s="28"/>
    </row>
    <row r="537" spans="9:9" ht="14.25" customHeight="1" x14ac:dyDescent="0.2">
      <c r="I537" s="28"/>
    </row>
    <row r="538" spans="9:9" ht="14.25" customHeight="1" x14ac:dyDescent="0.2">
      <c r="I538" s="28"/>
    </row>
    <row r="539" spans="9:9" ht="14.25" customHeight="1" x14ac:dyDescent="0.2">
      <c r="I539" s="28"/>
    </row>
    <row r="540" spans="9:9" ht="14.25" customHeight="1" x14ac:dyDescent="0.2">
      <c r="I540" s="28"/>
    </row>
    <row r="541" spans="9:9" ht="14.25" customHeight="1" x14ac:dyDescent="0.2">
      <c r="I541" s="28"/>
    </row>
    <row r="542" spans="9:9" ht="14.25" customHeight="1" x14ac:dyDescent="0.2">
      <c r="I542" s="28"/>
    </row>
    <row r="543" spans="9:9" ht="14.25" customHeight="1" x14ac:dyDescent="0.2">
      <c r="I543" s="28"/>
    </row>
    <row r="544" spans="9:9" ht="14.25" customHeight="1" x14ac:dyDescent="0.2">
      <c r="I544" s="28"/>
    </row>
    <row r="545" spans="9:9" ht="14.25" customHeight="1" x14ac:dyDescent="0.2">
      <c r="I545" s="28"/>
    </row>
    <row r="546" spans="9:9" ht="14.25" customHeight="1" x14ac:dyDescent="0.2">
      <c r="I546" s="28"/>
    </row>
    <row r="547" spans="9:9" ht="14.25" customHeight="1" x14ac:dyDescent="0.2">
      <c r="I547" s="28"/>
    </row>
    <row r="548" spans="9:9" ht="14.25" customHeight="1" x14ac:dyDescent="0.2">
      <c r="I548" s="28"/>
    </row>
    <row r="549" spans="9:9" ht="13.5" customHeight="1" x14ac:dyDescent="0.2"/>
    <row r="550" spans="9:9" ht="14.25" customHeight="1" x14ac:dyDescent="0.2"/>
    <row r="551" spans="9:9" ht="14.25" customHeight="1" x14ac:dyDescent="0.2"/>
    <row r="552" spans="9:9" ht="14.25" customHeight="1" x14ac:dyDescent="0.2"/>
    <row r="553" spans="9:9" ht="14.25" customHeight="1" x14ac:dyDescent="0.2"/>
    <row r="554" spans="9:9" ht="14.25" customHeight="1" x14ac:dyDescent="0.2"/>
    <row r="555" spans="9:9" ht="14.25" customHeight="1" x14ac:dyDescent="0.2"/>
    <row r="556" spans="9:9" ht="14.25" customHeight="1" x14ac:dyDescent="0.2"/>
    <row r="557" spans="9:9" ht="14.25" customHeight="1" x14ac:dyDescent="0.2"/>
    <row r="558" spans="9:9" ht="14.25" customHeight="1" x14ac:dyDescent="0.2"/>
    <row r="559" spans="9:9" ht="14.25" customHeight="1" x14ac:dyDescent="0.2"/>
    <row r="560" spans="9:9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" customHeight="1" x14ac:dyDescent="0.2"/>
    <row r="578" ht="15.7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5" customHeight="1" x14ac:dyDescent="0.2"/>
    <row r="595" ht="14.25" customHeight="1" x14ac:dyDescent="0.2"/>
    <row r="596" ht="14.25" customHeight="1" x14ac:dyDescent="0.2"/>
    <row r="598" ht="13.5" customHeight="1" x14ac:dyDescent="0.2"/>
    <row r="601" ht="14.25" customHeight="1" x14ac:dyDescent="0.2"/>
    <row r="602" ht="13.5" customHeight="1" x14ac:dyDescent="0.2"/>
    <row r="747" spans="16384:16384" x14ac:dyDescent="0.2">
      <c r="XFD747">
        <f>SUM(I747:XFC747)</f>
        <v>0</v>
      </c>
    </row>
    <row r="748" spans="16384:16384" x14ac:dyDescent="0.2">
      <c r="XFD748">
        <f>SUM(I748:XFC748)</f>
        <v>0</v>
      </c>
    </row>
    <row r="756" spans="9:9 16376:16376" x14ac:dyDescent="0.2">
      <c r="I756"/>
    </row>
    <row r="757" spans="9:9 16376:16376" x14ac:dyDescent="0.2">
      <c r="I757"/>
    </row>
    <row r="758" spans="9:9 16376:16376" x14ac:dyDescent="0.2">
      <c r="I758"/>
    </row>
    <row r="759" spans="9:9 16376:16376" x14ac:dyDescent="0.2">
      <c r="I759"/>
    </row>
    <row r="760" spans="9:9 16376:16376" x14ac:dyDescent="0.2">
      <c r="I760"/>
    </row>
    <row r="761" spans="9:9 16376:16376" x14ac:dyDescent="0.2">
      <c r="I761"/>
    </row>
    <row r="762" spans="9:9 16376:16376" x14ac:dyDescent="0.2">
      <c r="I762"/>
    </row>
    <row r="763" spans="9:9 16376:16376" x14ac:dyDescent="0.2">
      <c r="I763"/>
    </row>
    <row r="764" spans="9:9 16376:16376" x14ac:dyDescent="0.2">
      <c r="I764"/>
      <c r="XEV764">
        <f>SUM(I764:XEU764)</f>
        <v>0</v>
      </c>
    </row>
    <row r="765" spans="9:9 16376:16376" x14ac:dyDescent="0.2">
      <c r="I765"/>
    </row>
    <row r="766" spans="9:9 16376:16376" x14ac:dyDescent="0.2">
      <c r="I766"/>
    </row>
    <row r="767" spans="9:9 16376:16376" x14ac:dyDescent="0.2">
      <c r="I767"/>
    </row>
    <row r="768" spans="9:9 16376:16376" x14ac:dyDescent="0.2">
      <c r="I768"/>
      <c r="XEV768">
        <f>SUM(I768:XEU768)</f>
        <v>0</v>
      </c>
    </row>
    <row r="769" spans="9:9 16376:16384" x14ac:dyDescent="0.2">
      <c r="I769"/>
      <c r="XEV769">
        <f>SUM(I769:XEU769)</f>
        <v>0</v>
      </c>
    </row>
    <row r="770" spans="9:9 16376:16384" x14ac:dyDescent="0.2">
      <c r="I770"/>
    </row>
    <row r="771" spans="9:9 16376:16384" x14ac:dyDescent="0.2">
      <c r="I771"/>
    </row>
    <row r="772" spans="9:9 16376:16384" x14ac:dyDescent="0.2">
      <c r="I772"/>
    </row>
    <row r="779" spans="9:9 16376:16384" x14ac:dyDescent="0.2">
      <c r="XFD779">
        <f>SUM(I779:XFC779)</f>
        <v>0</v>
      </c>
    </row>
    <row r="780" spans="9:9 16376:16384" x14ac:dyDescent="0.2">
      <c r="XFD780">
        <f>SUM(I780:XFC780)</f>
        <v>0</v>
      </c>
    </row>
    <row r="792" spans="9:9 16376:16384" x14ac:dyDescent="0.2">
      <c r="XFD792">
        <f>SUM(I792:XFC792)</f>
        <v>0</v>
      </c>
    </row>
    <row r="793" spans="9:9 16376:16384" x14ac:dyDescent="0.2">
      <c r="XFD793">
        <f>SUM(I793:XFC793)</f>
        <v>0</v>
      </c>
    </row>
    <row r="796" spans="9:9 16376:16384" x14ac:dyDescent="0.2">
      <c r="I796"/>
    </row>
    <row r="797" spans="9:9 16376:16384" x14ac:dyDescent="0.2">
      <c r="I797"/>
    </row>
    <row r="798" spans="9:9 16376:16384" x14ac:dyDescent="0.2">
      <c r="I798"/>
      <c r="XEV798">
        <f>SUM(I798:XEU798)</f>
        <v>0</v>
      </c>
    </row>
    <row r="799" spans="9:9 16376:16384" x14ac:dyDescent="0.2">
      <c r="I799"/>
    </row>
    <row r="800" spans="9:9 16376:16384" x14ac:dyDescent="0.2">
      <c r="I800"/>
    </row>
    <row r="801" spans="9:9" x14ac:dyDescent="0.2">
      <c r="I801"/>
    </row>
    <row r="802" spans="9:9" x14ac:dyDescent="0.2">
      <c r="I802"/>
    </row>
    <row r="803" spans="9:9" x14ac:dyDescent="0.2">
      <c r="I803"/>
    </row>
    <row r="804" spans="9:9" x14ac:dyDescent="0.2">
      <c r="I804"/>
    </row>
    <row r="805" spans="9:9" x14ac:dyDescent="0.2">
      <c r="I805"/>
    </row>
    <row r="806" spans="9:9" x14ac:dyDescent="0.2">
      <c r="I806"/>
    </row>
    <row r="948" spans="12:12" x14ac:dyDescent="0.2">
      <c r="L948" s="24"/>
    </row>
    <row r="964" spans="9:9" ht="15" customHeight="1" x14ac:dyDescent="0.2"/>
    <row r="965" spans="9:9" ht="15" customHeight="1" x14ac:dyDescent="0.2"/>
    <row r="966" spans="9:9" ht="15" customHeight="1" x14ac:dyDescent="0.2"/>
    <row r="967" spans="9:9" ht="15" customHeight="1" x14ac:dyDescent="0.2"/>
    <row r="968" spans="9:9" ht="15" customHeight="1" x14ac:dyDescent="0.2"/>
    <row r="969" spans="9:9" ht="15" customHeight="1" x14ac:dyDescent="0.2"/>
    <row r="970" spans="9:9" ht="15" customHeight="1" x14ac:dyDescent="0.2"/>
    <row r="971" spans="9:9" ht="15" customHeight="1" x14ac:dyDescent="0.2">
      <c r="I971"/>
    </row>
    <row r="972" spans="9:9" ht="15" customHeight="1" x14ac:dyDescent="0.2">
      <c r="I972"/>
    </row>
    <row r="973" spans="9:9" ht="15" customHeight="1" x14ac:dyDescent="0.2">
      <c r="I973"/>
    </row>
    <row r="974" spans="9:9" ht="15" customHeight="1" x14ac:dyDescent="0.2">
      <c r="I974"/>
    </row>
    <row r="975" spans="9:9" ht="15" customHeight="1" x14ac:dyDescent="0.2">
      <c r="I975"/>
    </row>
    <row r="976" spans="9:9" ht="15" customHeight="1" x14ac:dyDescent="0.2">
      <c r="I976"/>
    </row>
    <row r="977" spans="9:9" ht="15" customHeight="1" x14ac:dyDescent="0.2">
      <c r="I977"/>
    </row>
    <row r="978" spans="9:9" ht="15" customHeight="1" x14ac:dyDescent="0.2">
      <c r="I978"/>
    </row>
    <row r="979" spans="9:9" ht="15" customHeight="1" x14ac:dyDescent="0.2">
      <c r="I979"/>
    </row>
    <row r="980" spans="9:9" ht="15" customHeight="1" x14ac:dyDescent="0.2">
      <c r="I980"/>
    </row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>
      <c r="I986"/>
    </row>
    <row r="987" spans="9:9" ht="15" customHeight="1" x14ac:dyDescent="0.2">
      <c r="I987"/>
    </row>
    <row r="988" spans="9:9" ht="15" customHeight="1" x14ac:dyDescent="0.2">
      <c r="I988"/>
    </row>
    <row r="989" spans="9:9" ht="15" customHeight="1" x14ac:dyDescent="0.2"/>
    <row r="990" spans="9:9" ht="15" customHeight="1" x14ac:dyDescent="0.2"/>
    <row r="991" spans="9:9" ht="15" customHeight="1" x14ac:dyDescent="0.2"/>
    <row r="992" spans="9:9" ht="15" customHeight="1" x14ac:dyDescent="0.2"/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/>
    <row r="1076" spans="9:9" ht="15" customHeight="1" x14ac:dyDescent="0.2"/>
    <row r="1077" spans="9:9" ht="15" customHeight="1" x14ac:dyDescent="0.2"/>
    <row r="1078" spans="9:9" ht="15" customHeight="1" x14ac:dyDescent="0.2"/>
    <row r="1079" spans="9:9" ht="15" customHeight="1" x14ac:dyDescent="0.2"/>
    <row r="1080" spans="9:9" ht="15" customHeight="1" x14ac:dyDescent="0.2"/>
    <row r="1081" spans="9:9" ht="15" customHeight="1" x14ac:dyDescent="0.2"/>
    <row r="1082" spans="9:9" ht="15" customHeight="1" x14ac:dyDescent="0.2"/>
    <row r="1083" spans="9:9" ht="15.75" customHeight="1" x14ac:dyDescent="0.2"/>
    <row r="1084" spans="9:9" ht="16.5" customHeight="1" x14ac:dyDescent="0.2"/>
    <row r="1085" spans="9:9" ht="15.75" customHeight="1" x14ac:dyDescent="0.2"/>
    <row r="1086" spans="9:9" ht="17.25" customHeight="1" x14ac:dyDescent="0.2"/>
    <row r="1088" spans="9:9" x14ac:dyDescent="0.2">
      <c r="I1088"/>
    </row>
    <row r="1089" spans="9:9" x14ac:dyDescent="0.2">
      <c r="I1089"/>
    </row>
    <row r="1090" spans="9:9" x14ac:dyDescent="0.2">
      <c r="I1090"/>
    </row>
    <row r="1091" spans="9:9" x14ac:dyDescent="0.2">
      <c r="I1091"/>
    </row>
    <row r="1092" spans="9:9" x14ac:dyDescent="0.2">
      <c r="I1092"/>
    </row>
    <row r="1093" spans="9:9" x14ac:dyDescent="0.2">
      <c r="I1093"/>
    </row>
    <row r="1094" spans="9:9" x14ac:dyDescent="0.2">
      <c r="I1094"/>
    </row>
    <row r="1095" spans="9:9" x14ac:dyDescent="0.2">
      <c r="I1095"/>
    </row>
    <row r="1096" spans="9:9" x14ac:dyDescent="0.2">
      <c r="I1096"/>
    </row>
    <row r="1097" spans="9:9" x14ac:dyDescent="0.2">
      <c r="I1097"/>
    </row>
    <row r="1098" spans="9:9" x14ac:dyDescent="0.2">
      <c r="I1098"/>
    </row>
    <row r="1099" spans="9:9" x14ac:dyDescent="0.2">
      <c r="I1099"/>
    </row>
    <row r="1100" spans="9:9" x14ac:dyDescent="0.2">
      <c r="I1100"/>
    </row>
    <row r="1101" spans="9:9" x14ac:dyDescent="0.2">
      <c r="I1101"/>
    </row>
    <row r="1102" spans="9:9" x14ac:dyDescent="0.2">
      <c r="I1102"/>
    </row>
    <row r="1103" spans="9:9" x14ac:dyDescent="0.2">
      <c r="I1103"/>
    </row>
    <row r="1104" spans="9:9" x14ac:dyDescent="0.2">
      <c r="I1104"/>
    </row>
  </sheetData>
  <sortState ref="A36:H80">
    <sortCondition ref="A36"/>
  </sortState>
  <mergeCells count="2">
    <mergeCell ref="A11:B11"/>
    <mergeCell ref="A29:B29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2021-11-02T14:21:24Z</cp:lastPrinted>
  <dcterms:created xsi:type="dcterms:W3CDTF">2003-02-04T19:04:15Z</dcterms:created>
  <dcterms:modified xsi:type="dcterms:W3CDTF">2021-11-02T14:48:51Z</dcterms:modified>
</cp:coreProperties>
</file>