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1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MISC!$A$24:$G$27</definedName>
    <definedName name="_xlnm.Print_Area" localSheetId="3">Commercial!$A$1:$I$48</definedName>
  </definedNames>
  <calcPr calcId="162913"/>
</workbook>
</file>

<file path=xl/calcChain.xml><?xml version="1.0" encoding="utf-8"?>
<calcChain xmlns="http://schemas.openxmlformats.org/spreadsheetml/2006/main">
  <c r="XFD23" i="5" l="1"/>
  <c r="XFD22" i="5"/>
  <c r="XFD21" i="5"/>
  <c r="XFD20" i="5"/>
  <c r="D30" i="6" l="1"/>
  <c r="D29" i="6"/>
  <c r="D28" i="6"/>
  <c r="D26" i="6"/>
  <c r="D25" i="6"/>
  <c r="D24" i="6"/>
  <c r="D21" i="6"/>
  <c r="D20" i="6"/>
  <c r="B20" i="6"/>
  <c r="B31" i="6"/>
  <c r="B30" i="6"/>
  <c r="B29" i="6"/>
  <c r="B28" i="6"/>
  <c r="B27" i="6"/>
  <c r="B26" i="6"/>
  <c r="B25" i="6"/>
  <c r="B21" i="6"/>
  <c r="G16" i="6" l="1"/>
  <c r="H16" i="6"/>
  <c r="I16" i="6"/>
  <c r="G32" i="6"/>
  <c r="H32" i="6"/>
  <c r="I32" i="6"/>
  <c r="J5" i="3" l="1"/>
  <c r="H5" i="3"/>
  <c r="I5" i="3"/>
  <c r="XFD18" i="5"/>
  <c r="XFD19" i="5"/>
  <c r="XFD17" i="5"/>
  <c r="XFD13" i="5" l="1"/>
  <c r="XFD16" i="5"/>
  <c r="B24" i="6" l="1"/>
  <c r="XFD12" i="5" l="1"/>
  <c r="XFD9" i="5" l="1"/>
  <c r="XFD15" i="5"/>
  <c r="XFD4" i="2" l="1"/>
  <c r="XFD3" i="2"/>
  <c r="D23" i="6" l="1"/>
  <c r="D22" i="6"/>
  <c r="B23" i="6"/>
  <c r="B22" i="6"/>
  <c r="F48" i="2" l="1"/>
  <c r="G48" i="2"/>
  <c r="H48" i="2"/>
  <c r="I48" i="2"/>
  <c r="XFD14" i="5" l="1"/>
  <c r="XFD8" i="5" l="1"/>
  <c r="XFD10" i="5"/>
  <c r="C32" i="6" l="1"/>
  <c r="L194" i="1" l="1"/>
  <c r="K194" i="1"/>
  <c r="J194" i="1"/>
  <c r="I194" i="1"/>
  <c r="L64" i="1" l="1"/>
  <c r="K64" i="1"/>
  <c r="J64" i="1"/>
  <c r="D16" i="6" l="1"/>
  <c r="F30" i="5"/>
  <c r="C16" i="6" l="1"/>
  <c r="B32" i="6" l="1"/>
  <c r="F5" i="5" l="1"/>
  <c r="H5" i="5" l="1"/>
  <c r="I64" i="1" l="1"/>
  <c r="L80" i="1" l="1"/>
  <c r="K80" i="1"/>
  <c r="J80" i="1"/>
  <c r="I80" i="1"/>
  <c r="I75" i="1" l="1"/>
  <c r="J75" i="1"/>
  <c r="K75" i="1"/>
  <c r="L75" i="1"/>
  <c r="L69" i="1" l="1"/>
  <c r="K69" i="1" l="1"/>
  <c r="J69" i="1"/>
  <c r="I69" i="1"/>
  <c r="L85" i="1" l="1"/>
  <c r="K85" i="1"/>
  <c r="J85" i="1"/>
  <c r="I85" i="1"/>
  <c r="J70" i="1" l="1"/>
  <c r="I70" i="1" l="1"/>
  <c r="K70" i="1"/>
  <c r="F24" i="5" l="1"/>
  <c r="F29" i="2" l="1"/>
  <c r="G29" i="2"/>
  <c r="H29" i="2"/>
  <c r="I29" i="2"/>
  <c r="F109" i="5" l="1"/>
  <c r="XEV792" i="5" l="1"/>
  <c r="XFD776" i="5"/>
  <c r="XFD821" i="5"/>
  <c r="XFD807" i="5"/>
  <c r="XFD808" i="5" l="1"/>
  <c r="XFD775" i="5"/>
  <c r="XEV796" i="5"/>
  <c r="XEV797" i="5"/>
  <c r="XFD820" i="5"/>
  <c r="XEV826" i="5"/>
  <c r="D32" i="6" l="1"/>
  <c r="L70" i="1" l="1"/>
  <c r="B16" i="6"/>
</calcChain>
</file>

<file path=xl/sharedStrings.xml><?xml version="1.0" encoding="utf-8"?>
<sst xmlns="http://schemas.openxmlformats.org/spreadsheetml/2006/main" count="1446" uniqueCount="949">
  <si>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</si>
  <si>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</si>
  <si>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</si>
  <si>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</si>
  <si>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</si>
  <si>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</si>
  <si>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</si>
  <si>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</si>
  <si>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</si>
  <si>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</si>
  <si>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</si>
  <si>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</si>
  <si>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</si>
  <si>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</si>
  <si>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</si>
  <si>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</si>
  <si>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</si>
  <si>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</si>
  <si>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</si>
  <si>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</si>
  <si>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</si>
  <si>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</si>
  <si>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</si>
  <si>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</si>
  <si>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</si>
  <si>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</si>
  <si>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</si>
  <si>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</si>
  <si>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</si>
  <si>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</si>
  <si>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</si>
  <si>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</si>
  <si>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</si>
  <si>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</si>
  <si>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</si>
  <si>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</si>
  <si>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</si>
  <si>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</si>
  <si>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</si>
  <si>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</si>
  <si>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</si>
  <si>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</si>
  <si>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</si>
  <si>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</si>
  <si>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</si>
  <si>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</si>
  <si>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</si>
  <si>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</si>
  <si>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</si>
  <si>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</si>
  <si>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</si>
  <si>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</si>
  <si>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</si>
  <si>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</si>
  <si>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`</t>
  </si>
  <si>
    <t>SEPTEMBER 2021</t>
  </si>
  <si>
    <t>SEPTEMBER 2020</t>
  </si>
  <si>
    <t>JANUARY - SEPTEMBER 2020</t>
  </si>
  <si>
    <t>JANUARY - SEPTEMBER 2021</t>
  </si>
  <si>
    <t>21-3972</t>
  </si>
  <si>
    <t>1410 W WJB Pkwy</t>
  </si>
  <si>
    <t>McCullough</t>
  </si>
  <si>
    <t>Al Saenz</t>
  </si>
  <si>
    <t>21-3903</t>
  </si>
  <si>
    <t>4301 Carter Creek Pkwy</t>
  </si>
  <si>
    <t>Oak Village Racquet Clb</t>
  </si>
  <si>
    <t>A Wild Hair Salon</t>
  </si>
  <si>
    <t>Banners (2)</t>
  </si>
  <si>
    <t>21-4001</t>
  </si>
  <si>
    <t>1105 S Texas Ave</t>
  </si>
  <si>
    <t>Winter</t>
  </si>
  <si>
    <t>Nans Flowers</t>
  </si>
  <si>
    <t>Sail signs (2)</t>
  </si>
  <si>
    <t>21-3969</t>
  </si>
  <si>
    <t>2800 N Texas Ave</t>
  </si>
  <si>
    <t>Stephen F Austin</t>
  </si>
  <si>
    <t>EMR Sail Signs</t>
  </si>
  <si>
    <t>21-1914</t>
  </si>
  <si>
    <t>1914 Meridian Ct</t>
  </si>
  <si>
    <t>Prince Irrigation</t>
  </si>
  <si>
    <t>21-1819</t>
  </si>
  <si>
    <t>1916 Meridian Ct</t>
  </si>
  <si>
    <t>20-4814</t>
  </si>
  <si>
    <t>5203 Bourrone Ct</t>
  </si>
  <si>
    <t>Miramont</t>
  </si>
  <si>
    <t>21-2215</t>
  </si>
  <si>
    <t>1930 Cambria Dr</t>
  </si>
  <si>
    <t>21-1477</t>
  </si>
  <si>
    <t>1918 Shimla Ct</t>
  </si>
  <si>
    <t>21-1120</t>
  </si>
  <si>
    <t>5772 Paseo Pl</t>
  </si>
  <si>
    <t>Texsun Design &amp; Irrigation</t>
  </si>
  <si>
    <t>21-0955</t>
  </si>
  <si>
    <t>5767 Paseo Pl</t>
  </si>
  <si>
    <t>21-0963</t>
  </si>
  <si>
    <t>4715 Via Verde Way</t>
  </si>
  <si>
    <t>21-1201</t>
  </si>
  <si>
    <t>4154 Vintage Estates Ct</t>
  </si>
  <si>
    <t>Dewitt Construction Serv</t>
  </si>
  <si>
    <t>20-4838</t>
  </si>
  <si>
    <t>5146 Maroon Creek Dr</t>
  </si>
  <si>
    <t>21-3798</t>
  </si>
  <si>
    <t>3005 Blackfoot Ct</t>
  </si>
  <si>
    <t>Panther Electric</t>
  </si>
  <si>
    <t>Generator</t>
  </si>
  <si>
    <t>21-3452</t>
  </si>
  <si>
    <t>119 Silkwood Dr</t>
  </si>
  <si>
    <t>Shadowood</t>
  </si>
  <si>
    <t>Texas Solar</t>
  </si>
  <si>
    <t>Solar panels</t>
  </si>
  <si>
    <t>Luis Rendon</t>
  </si>
  <si>
    <t>21-3686</t>
  </si>
  <si>
    <t>2704 Burton Dr</t>
  </si>
  <si>
    <t>Culpepper Manor</t>
  </si>
  <si>
    <t>Texas Green Energy</t>
  </si>
  <si>
    <t>Juan Salazar</t>
  </si>
  <si>
    <t>21-1390</t>
  </si>
  <si>
    <t>6101 E SH 21</t>
  </si>
  <si>
    <t>Grit Co</t>
  </si>
  <si>
    <t>New metal building</t>
  </si>
  <si>
    <t>Shawn Kaarlsen</t>
  </si>
  <si>
    <t>21-3616</t>
  </si>
  <si>
    <t>3100 Cambridge Dr</t>
  </si>
  <si>
    <t>Richard Carter</t>
  </si>
  <si>
    <t>Mobile Modular</t>
  </si>
  <si>
    <t>Modular building</t>
  </si>
  <si>
    <t>First Baptist Church</t>
  </si>
  <si>
    <t>21-1162</t>
  </si>
  <si>
    <t>2907 Gentle Wind Ct</t>
  </si>
  <si>
    <t>Advanced Lawn &amp; Irrigation</t>
  </si>
  <si>
    <t>21-3973</t>
  </si>
  <si>
    <t>207 W Brookside Dr</t>
  </si>
  <si>
    <t>Borderbrook</t>
  </si>
  <si>
    <t>On Top Roofing</t>
  </si>
  <si>
    <t>21-3974</t>
  </si>
  <si>
    <t>1906 Rockwood Dr</t>
  </si>
  <si>
    <t>Rockwood Park Estates</t>
  </si>
  <si>
    <t>Schulte Roofing</t>
  </si>
  <si>
    <t>21-3373</t>
  </si>
  <si>
    <t>2509 Pinon Ct</t>
  </si>
  <si>
    <t>Allen Ridge</t>
  </si>
  <si>
    <t>Edna Jones</t>
  </si>
  <si>
    <t>21-3790</t>
  </si>
  <si>
    <t>304 McCulloch St</t>
  </si>
  <si>
    <t>Henderson</t>
  </si>
  <si>
    <t>Mary Ramirez</t>
  </si>
  <si>
    <t>21-3612</t>
  </si>
  <si>
    <t>1019 Crystal Brook Dr</t>
  </si>
  <si>
    <t>Sanchez Lawn &amp; Landscape</t>
  </si>
  <si>
    <t>21-3995</t>
  </si>
  <si>
    <t>1917 Cambria Dr</t>
  </si>
  <si>
    <t>Garcia Roofing</t>
  </si>
  <si>
    <t>21-3989</t>
  </si>
  <si>
    <t>705 W 27th St</t>
  </si>
  <si>
    <t>Bryan Original Townsite</t>
  </si>
  <si>
    <t>Aggieland Roofing</t>
  </si>
  <si>
    <t>21-3988</t>
  </si>
  <si>
    <t>3200 Laurel Trace Ct</t>
  </si>
  <si>
    <t>Traditions</t>
  </si>
  <si>
    <t>21-3987</t>
  </si>
  <si>
    <t>1717 Summerwood Loop</t>
  </si>
  <si>
    <t>Oak Meadow</t>
  </si>
  <si>
    <t>21-3986</t>
  </si>
  <si>
    <t>4713 Los Pines Way</t>
  </si>
  <si>
    <t>21-3985</t>
  </si>
  <si>
    <t>2803 Briar Grove Cr</t>
  </si>
  <si>
    <t>Briarcrest Valley</t>
  </si>
  <si>
    <t>21-3984</t>
  </si>
  <si>
    <t>2704 Lynnwood Ct</t>
  </si>
  <si>
    <t>21-3983</t>
  </si>
  <si>
    <t>1400 Bristol St</t>
  </si>
  <si>
    <t>Windover</t>
  </si>
  <si>
    <t>21-3982</t>
  </si>
  <si>
    <t>110 Ehlinger Dr</t>
  </si>
  <si>
    <t>Ehlinger Place</t>
  </si>
  <si>
    <t>21-3981</t>
  </si>
  <si>
    <t>2701 Mirkwood Ct</t>
  </si>
  <si>
    <t>Shirewood</t>
  </si>
  <si>
    <t>21-3980</t>
  </si>
  <si>
    <t>2319 De Lee St</t>
  </si>
  <si>
    <t>Memorial Village</t>
  </si>
  <si>
    <t>21-3979</t>
  </si>
  <si>
    <t>2117 Dumfries Dr</t>
  </si>
  <si>
    <t>21-3978</t>
  </si>
  <si>
    <t>907 Lazy Ln</t>
  </si>
  <si>
    <t>Ridgecrest</t>
  </si>
  <si>
    <t>21-3977</t>
  </si>
  <si>
    <t>3913 Old Oaks Dr</t>
  </si>
  <si>
    <t>The Oaks</t>
  </si>
  <si>
    <t>21-4006</t>
  </si>
  <si>
    <t>1109 Weatherly Dr</t>
  </si>
  <si>
    <t>Allen Forest</t>
  </si>
  <si>
    <t>Americas Choice Roofing</t>
  </si>
  <si>
    <t>21-4007</t>
  </si>
  <si>
    <t>706 W 26th St</t>
  </si>
  <si>
    <t>21-4008</t>
  </si>
  <si>
    <t>404 Montauk Ct</t>
  </si>
  <si>
    <t>Zeno Phillips</t>
  </si>
  <si>
    <t>21-4009</t>
  </si>
  <si>
    <t>1290 Cottage Grove Cr</t>
  </si>
  <si>
    <t>Cottage Grove</t>
  </si>
  <si>
    <t>21-4010</t>
  </si>
  <si>
    <t>2601 Priscilla Ct</t>
  </si>
  <si>
    <t>21-3996</t>
  </si>
  <si>
    <t>2100 Williams Glen Dr</t>
  </si>
  <si>
    <t>Austins Colony</t>
  </si>
  <si>
    <t>Lone Star Roof Systems</t>
  </si>
  <si>
    <t>21-3585</t>
  </si>
  <si>
    <t>219 Monterrey St</t>
  </si>
  <si>
    <t>Dansby Heights</t>
  </si>
  <si>
    <t>Judith Ramirez</t>
  </si>
  <si>
    <t>21-4031</t>
  </si>
  <si>
    <t>3805 Williams Bend</t>
  </si>
  <si>
    <t>Hargrove Roofing</t>
  </si>
  <si>
    <t>21-4022</t>
  </si>
  <si>
    <t>2001 Cassandra Ct</t>
  </si>
  <si>
    <t>Dominion Oaks</t>
  </si>
  <si>
    <t>United Roofing &amp; Sheetmetal</t>
  </si>
  <si>
    <t>21-4023</t>
  </si>
  <si>
    <t>2706 Mills Ct</t>
  </si>
  <si>
    <t>21-4024</t>
  </si>
  <si>
    <t>2708 Mills Ct</t>
  </si>
  <si>
    <t>21-4032</t>
  </si>
  <si>
    <t>2533 Rhapsody Ct</t>
  </si>
  <si>
    <t>Mac's Roofing</t>
  </si>
  <si>
    <t>21-4033</t>
  </si>
  <si>
    <t>705 E 18th St</t>
  </si>
  <si>
    <t>Conlee</t>
  </si>
  <si>
    <t>Walter Martinez</t>
  </si>
  <si>
    <t>21-4041</t>
  </si>
  <si>
    <t>903 W 23rd St</t>
  </si>
  <si>
    <t>21-4053</t>
  </si>
  <si>
    <t>2006 Spring Leaf Ct</t>
  </si>
  <si>
    <t>Autumn Lake</t>
  </si>
  <si>
    <t>Antler Roofing LLC</t>
  </si>
  <si>
    <t>3908 Oak Bluff Cr</t>
  </si>
  <si>
    <t>Atlas Foundation</t>
  </si>
  <si>
    <t>21-4042</t>
  </si>
  <si>
    <t>2016 Kathryn Dr</t>
  </si>
  <si>
    <t>Serenity Roofing &amp; Const</t>
  </si>
  <si>
    <t>21-4056</t>
  </si>
  <si>
    <t>109 Midway Ave</t>
  </si>
  <si>
    <t>Midway Place</t>
  </si>
  <si>
    <t>21-4073</t>
  </si>
  <si>
    <t>2011 Polmont Dr</t>
  </si>
  <si>
    <t>21-3611</t>
  </si>
  <si>
    <t>2511 S Texas Ave #B</t>
  </si>
  <si>
    <t>Village on the Creek Condos</t>
  </si>
  <si>
    <t>Autopartners Insurance</t>
  </si>
  <si>
    <t>21-3723</t>
  </si>
  <si>
    <t>4104 Hennepin Ct</t>
  </si>
  <si>
    <t>Oakmont</t>
  </si>
  <si>
    <t>2A</t>
  </si>
  <si>
    <t>Magruder Homes</t>
  </si>
  <si>
    <t>21-3848</t>
  </si>
  <si>
    <t>1809 Thorndyke Ln</t>
  </si>
  <si>
    <t>Pleasant Hill</t>
  </si>
  <si>
    <t>Omega Builders-Temple</t>
  </si>
  <si>
    <t>21-3831</t>
  </si>
  <si>
    <t>3016 Brady Ct</t>
  </si>
  <si>
    <t>Rudder Pointe</t>
  </si>
  <si>
    <t>Ranger Homebuilders</t>
  </si>
  <si>
    <t>21-3832</t>
  </si>
  <si>
    <t>3145 Tarleton Ct</t>
  </si>
  <si>
    <t>21-3833</t>
  </si>
  <si>
    <t>3105 Tarleton Ct</t>
  </si>
  <si>
    <t>21-3545</t>
  </si>
  <si>
    <t>3052 Wolfpack Loop</t>
  </si>
  <si>
    <t>Gary Emola Construction</t>
  </si>
  <si>
    <t>21-3834</t>
  </si>
  <si>
    <t>3112 Tarleton Ct</t>
  </si>
  <si>
    <t>21-3792</t>
  </si>
  <si>
    <t>4804 Knight Dr</t>
  </si>
  <si>
    <t>Tiffany Park</t>
  </si>
  <si>
    <t>Ed Froehling Builders Inc</t>
  </si>
  <si>
    <t>21-3847</t>
  </si>
  <si>
    <t>3544 Fairhope Way</t>
  </si>
  <si>
    <t>Greenbriar</t>
  </si>
  <si>
    <t>RNL Homebuilders LLC</t>
  </si>
  <si>
    <t>21-3854</t>
  </si>
  <si>
    <t>4309 Conestogo Ct</t>
  </si>
  <si>
    <t>Pitman Custom Homes</t>
  </si>
  <si>
    <t>2B</t>
  </si>
  <si>
    <t>21-3904</t>
  </si>
  <si>
    <t>3001 Alpha Ct</t>
  </si>
  <si>
    <t>Ambit Homes</t>
  </si>
  <si>
    <t>21-3967</t>
  </si>
  <si>
    <t>1213 Henderson St</t>
  </si>
  <si>
    <t>James Addn</t>
  </si>
  <si>
    <t>J Enrique Gomez</t>
  </si>
  <si>
    <t>21-3876</t>
  </si>
  <si>
    <t>909 Northcrest Dr</t>
  </si>
  <si>
    <t>Northcrest Cottages</t>
  </si>
  <si>
    <t>B</t>
  </si>
  <si>
    <t>Blackrock Builders</t>
  </si>
  <si>
    <t>21-3888</t>
  </si>
  <si>
    <t>2124 Heritage Meadow Ln</t>
  </si>
  <si>
    <t>Heritage Meadow</t>
  </si>
  <si>
    <t>21-3871</t>
  </si>
  <si>
    <t>1811 Thorndyke Ln</t>
  </si>
  <si>
    <t>21-1030</t>
  </si>
  <si>
    <t>3037 Wolfpack Loop</t>
  </si>
  <si>
    <t>20-4331</t>
  </si>
  <si>
    <t>1964 Thorndyke Ln</t>
  </si>
  <si>
    <t>Tex-Rain Outdoor Solutions</t>
  </si>
  <si>
    <t>20-4359</t>
  </si>
  <si>
    <t>1963 Thorndyke Ln</t>
  </si>
  <si>
    <t>20-4350</t>
  </si>
  <si>
    <t>1965 Thorndyke Ln</t>
  </si>
  <si>
    <t>20-4371</t>
  </si>
  <si>
    <t>1956 Thorndyke Ln</t>
  </si>
  <si>
    <t>21-1345</t>
  </si>
  <si>
    <t>1926 Shimla Ct</t>
  </si>
  <si>
    <t>21-1127</t>
  </si>
  <si>
    <t>3709 McKenzie St</t>
  </si>
  <si>
    <t>21-3926</t>
  </si>
  <si>
    <t>2390 E 29th St</t>
  </si>
  <si>
    <t>Coast 2 Coast Signs</t>
  </si>
  <si>
    <t>Face change</t>
  </si>
  <si>
    <t>21-3925</t>
  </si>
  <si>
    <t>21-3924</t>
  </si>
  <si>
    <t>21-3968</t>
  </si>
  <si>
    <t>4600 Leonard Rd A</t>
  </si>
  <si>
    <t>Vital Signco LLC</t>
  </si>
  <si>
    <t>Freestanding illum</t>
  </si>
  <si>
    <t>21-4039</t>
  </si>
  <si>
    <t>400 Industrial Blvd</t>
  </si>
  <si>
    <t>Brazos Indl Park</t>
  </si>
  <si>
    <t>JKA Construction</t>
  </si>
  <si>
    <t>21-3899</t>
  </si>
  <si>
    <t>2045 Stone Meadow Cr</t>
  </si>
  <si>
    <t>Stonehaven</t>
  </si>
  <si>
    <t>Clayton Homes</t>
  </si>
  <si>
    <t>21-3512</t>
  </si>
  <si>
    <t>906 E North Ave</t>
  </si>
  <si>
    <t>North Garden Acres</t>
  </si>
  <si>
    <t>Statewide Remodeling</t>
  </si>
  <si>
    <t>21-3809</t>
  </si>
  <si>
    <t>408 Elm Ave</t>
  </si>
  <si>
    <t>Roy Dillard</t>
  </si>
  <si>
    <t>21-3886</t>
  </si>
  <si>
    <t>1710 Beaver Pond Ct</t>
  </si>
  <si>
    <t>Bolfing Construction</t>
  </si>
  <si>
    <t>21-4070</t>
  </si>
  <si>
    <t>2708 Colony Creek Dr</t>
  </si>
  <si>
    <t>21-4068</t>
  </si>
  <si>
    <t>3111 Manorwood Dr</t>
  </si>
  <si>
    <t>21-4069</t>
  </si>
  <si>
    <t>2611 Priscilla Ct</t>
  </si>
  <si>
    <t>21-4062</t>
  </si>
  <si>
    <t>4217 Nagle St</t>
  </si>
  <si>
    <t>Oak Terrace</t>
  </si>
  <si>
    <t>21-4061</t>
  </si>
  <si>
    <t>3104 Manorwood Dr</t>
  </si>
  <si>
    <t>Manorwood</t>
  </si>
  <si>
    <t>21-4085</t>
  </si>
  <si>
    <t>1311 E 29th St</t>
  </si>
  <si>
    <t>Hoppess</t>
  </si>
  <si>
    <t>Brazos Valley Roofing</t>
  </si>
  <si>
    <t>21-4087</t>
  </si>
  <si>
    <t>3201 Link St</t>
  </si>
  <si>
    <t>Billy Harris Roofing LLC</t>
  </si>
  <si>
    <t>21-1069</t>
  </si>
  <si>
    <t>3713 McKenzie St</t>
  </si>
  <si>
    <t>21-4105</t>
  </si>
  <si>
    <t>10256 SH 30 B2</t>
  </si>
  <si>
    <t>Rain-Tec</t>
  </si>
  <si>
    <t>21-4104</t>
  </si>
  <si>
    <t>10256 SH 30 B1</t>
  </si>
  <si>
    <t>21-3566</t>
  </si>
  <si>
    <t>1500 Independence Ave</t>
  </si>
  <si>
    <t>Madison Construction Co</t>
  </si>
  <si>
    <t>Storage building</t>
  </si>
  <si>
    <t>Saint-Gobain Corp</t>
  </si>
  <si>
    <t>21-3767</t>
  </si>
  <si>
    <t>2115 Polmont Dr</t>
  </si>
  <si>
    <t>21-4000</t>
  </si>
  <si>
    <t>3809 Stillmeadow Dr</t>
  </si>
  <si>
    <t>Enchanted Meadows</t>
  </si>
  <si>
    <t>Rikman Services Inc</t>
  </si>
  <si>
    <t>Earl Whitt</t>
  </si>
  <si>
    <t>21-4063</t>
  </si>
  <si>
    <t>1228 W Villa Maria Rd</t>
  </si>
  <si>
    <t>First Free Will Baptist</t>
  </si>
  <si>
    <t>Re-roof</t>
  </si>
  <si>
    <t>Fellowship Freewill Baptist</t>
  </si>
  <si>
    <t>21-2045</t>
  </si>
  <si>
    <t>725 E Villa Maria Rd #1300</t>
  </si>
  <si>
    <t>Central Builders</t>
  </si>
  <si>
    <t>Interior remodel</t>
  </si>
  <si>
    <t>HEB</t>
  </si>
  <si>
    <t>21-4004</t>
  </si>
  <si>
    <t>4258 Harding Way</t>
  </si>
  <si>
    <t>Blackstone Homes</t>
  </si>
  <si>
    <t>21-3741</t>
  </si>
  <si>
    <t>1512 Dansby St</t>
  </si>
  <si>
    <t>SJB Ventures LLC</t>
  </si>
  <si>
    <t>21-2204</t>
  </si>
  <si>
    <t>3310 Oak Ridge Dr TB2</t>
  </si>
  <si>
    <t>Swift Corporation LLC</t>
  </si>
  <si>
    <t>Ticket booth #2</t>
  </si>
  <si>
    <t>Bryan ISD</t>
  </si>
  <si>
    <t>21-2203</t>
  </si>
  <si>
    <t>3310 Oak Ridge Dr TB1</t>
  </si>
  <si>
    <t>Masonry fence</t>
  </si>
  <si>
    <t>21-4058</t>
  </si>
  <si>
    <t>3102 Timberline Dr</t>
  </si>
  <si>
    <t>Northwood</t>
  </si>
  <si>
    <t>Marc Jones Construction</t>
  </si>
  <si>
    <t>Jaime Bustos</t>
  </si>
  <si>
    <t>21-4079</t>
  </si>
  <si>
    <t>2108 Craftwood Pl</t>
  </si>
  <si>
    <t>Duwayne Paulhill</t>
  </si>
  <si>
    <t>21-4078</t>
  </si>
  <si>
    <t>2311 E Mercer's Landing</t>
  </si>
  <si>
    <t>Joseph Williams</t>
  </si>
  <si>
    <t>21-4071</t>
  </si>
  <si>
    <t>3068 Positano Lp</t>
  </si>
  <si>
    <t>Siena</t>
  </si>
  <si>
    <t>Texas Star Propane Serv</t>
  </si>
  <si>
    <t>Calvin Schoonover</t>
  </si>
  <si>
    <t>21-4035</t>
  </si>
  <si>
    <t>1608 N Washington Ave</t>
  </si>
  <si>
    <t>American</t>
  </si>
  <si>
    <t>City of Bryan</t>
  </si>
  <si>
    <t>Boenigk Masonry Inc</t>
  </si>
  <si>
    <t>Repair column</t>
  </si>
  <si>
    <t>21-2917</t>
  </si>
  <si>
    <t>200 W 26th St</t>
  </si>
  <si>
    <t>Leah Montgomery</t>
  </si>
  <si>
    <t>21-3776</t>
  </si>
  <si>
    <t>905 San Jacinto Ln</t>
  </si>
  <si>
    <t>Bryan's 1st</t>
  </si>
  <si>
    <t>James Brumfield</t>
  </si>
  <si>
    <t xml:space="preserve">Repair </t>
  </si>
  <si>
    <t>21-9174</t>
  </si>
  <si>
    <t>408 N Texas Ave</t>
  </si>
  <si>
    <t>GCT Construction</t>
  </si>
  <si>
    <t>Siding/door replacement</t>
  </si>
  <si>
    <t>Ruffino Family</t>
  </si>
  <si>
    <t>21-3752</t>
  </si>
  <si>
    <t>3387 University Dr E 413</t>
  </si>
  <si>
    <t>Park Hudson</t>
  </si>
  <si>
    <t>WMS Construction Inc</t>
  </si>
  <si>
    <t>Buildout</t>
  </si>
  <si>
    <t>3D Health LLC</t>
  </si>
  <si>
    <t>21-1346</t>
  </si>
  <si>
    <t>3035 Wolfpack Loop</t>
  </si>
  <si>
    <t>21-0653</t>
  </si>
  <si>
    <t>3209 Old Spring Way</t>
  </si>
  <si>
    <t>21-0096</t>
  </si>
  <si>
    <t>1969 Cartwright St</t>
  </si>
  <si>
    <t>20-4822</t>
  </si>
  <si>
    <t>1968 Cartwrifht St</t>
  </si>
  <si>
    <t>20-4810</t>
  </si>
  <si>
    <t>1970 Cartwright St</t>
  </si>
  <si>
    <t>20-4830</t>
  </si>
  <si>
    <t>1971 Cartwright St</t>
  </si>
  <si>
    <t>20-4827</t>
  </si>
  <si>
    <t>1972 Cartwright St</t>
  </si>
  <si>
    <t>20-4826</t>
  </si>
  <si>
    <t>1974 Cartwright St</t>
  </si>
  <si>
    <t>21-0576</t>
  </si>
  <si>
    <t>5206 Montague Loop</t>
  </si>
  <si>
    <t>20-4328</t>
  </si>
  <si>
    <t>1972 Thorndyke Ln</t>
  </si>
  <si>
    <t>21-0097</t>
  </si>
  <si>
    <t>1973 Thorndyke Ln</t>
  </si>
  <si>
    <t>21-0099</t>
  </si>
  <si>
    <t>1974 Thorndyke Ln</t>
  </si>
  <si>
    <t>20-4828</t>
  </si>
  <si>
    <t>1975 Thorndyke Ln</t>
  </si>
  <si>
    <t>20-4841</t>
  </si>
  <si>
    <t>1977 Thorndyke Ln</t>
  </si>
  <si>
    <t>20-4839</t>
  </si>
  <si>
    <t>1981 Thorndyke Ln</t>
  </si>
  <si>
    <t>21-0162</t>
  </si>
  <si>
    <t>1983 Thorndyke Ln</t>
  </si>
  <si>
    <t>20-4880</t>
  </si>
  <si>
    <t>4213 Peregrine Way</t>
  </si>
  <si>
    <t>21-0280</t>
  </si>
  <si>
    <t>4102 Hennepin Ct</t>
  </si>
  <si>
    <t>21-1019</t>
  </si>
  <si>
    <t>4310 Appalachian Trl</t>
  </si>
  <si>
    <t>21-1851</t>
  </si>
  <si>
    <t>4316 Appalachian Trl</t>
  </si>
  <si>
    <t>21-1769</t>
  </si>
  <si>
    <t>2013 Theresa Dr</t>
  </si>
  <si>
    <t>21-4108</t>
  </si>
  <si>
    <t>763 Rosemary Dr</t>
  </si>
  <si>
    <t>Texas Landscape Creations</t>
  </si>
  <si>
    <t>21-4111</t>
  </si>
  <si>
    <t>2105 E WJB Pkwy</t>
  </si>
  <si>
    <t>Briar Meadows Creek</t>
  </si>
  <si>
    <t>Barnett Signs</t>
  </si>
  <si>
    <t>21-4112</t>
  </si>
  <si>
    <t>21-4113</t>
  </si>
  <si>
    <t>Wall illuminated</t>
  </si>
  <si>
    <t>21-4110</t>
  </si>
  <si>
    <t>2204 Briarcrest Dr</t>
  </si>
  <si>
    <t>Briarcrest Walmart</t>
  </si>
  <si>
    <t>Raising Cane's</t>
  </si>
  <si>
    <t>21-4117</t>
  </si>
  <si>
    <t>3901 Sierra Ct</t>
  </si>
  <si>
    <t>Wheeler Ridge</t>
  </si>
  <si>
    <t>21-4120</t>
  </si>
  <si>
    <t>3232 Walnut Creek Ct</t>
  </si>
  <si>
    <t>21-4127</t>
  </si>
  <si>
    <t>600 E WJB Pkwy</t>
  </si>
  <si>
    <t>Roofmasters BV LLC</t>
  </si>
  <si>
    <t>21-4143</t>
  </si>
  <si>
    <t>4254 Harding Way</t>
  </si>
  <si>
    <t>21-4134</t>
  </si>
  <si>
    <t>1005 Windowmere St</t>
  </si>
  <si>
    <t>21-4148</t>
  </si>
  <si>
    <t>4501 Log Hollow Dr</t>
  </si>
  <si>
    <t>Power Home Remodeling</t>
  </si>
  <si>
    <t>21-4149</t>
  </si>
  <si>
    <t>2310 Avon St</t>
  </si>
  <si>
    <t>21-4150</t>
  </si>
  <si>
    <t>702 W 28th St</t>
  </si>
  <si>
    <t>21-4151</t>
  </si>
  <si>
    <t>4026 Woodcrest Dr</t>
  </si>
  <si>
    <t>21-4029</t>
  </si>
  <si>
    <t>920 Clear Leaf Dr #341A</t>
  </si>
  <si>
    <t>Marisela Ojeda</t>
  </si>
  <si>
    <t>21-4065</t>
  </si>
  <si>
    <t>920 Clear Leaf Dr #89</t>
  </si>
  <si>
    <t>Jaquelinne Garcia</t>
  </si>
  <si>
    <t>21-4028</t>
  </si>
  <si>
    <t>2108 Stone View Ct</t>
  </si>
  <si>
    <t>Texas Ramp Project</t>
  </si>
  <si>
    <t>21-4157</t>
  </si>
  <si>
    <t>1516 Oakview St</t>
  </si>
  <si>
    <t>Woodland Heights</t>
  </si>
  <si>
    <t>21-4162</t>
  </si>
  <si>
    <t>2119 La Brisa Dr</t>
  </si>
  <si>
    <t>La Brisa</t>
  </si>
  <si>
    <t>21-3760</t>
  </si>
  <si>
    <t>3912 Hilltop Dr</t>
  </si>
  <si>
    <t>Woodson Hills</t>
  </si>
  <si>
    <t>Palm Construction</t>
  </si>
  <si>
    <t>21-4005</t>
  </si>
  <si>
    <t>5008 Maroon Creek Dr</t>
  </si>
  <si>
    <t>21-3765</t>
  </si>
  <si>
    <t>1312 Lincoln St</t>
  </si>
  <si>
    <t>Castle Heights</t>
  </si>
  <si>
    <t>Ameritex Homes</t>
  </si>
  <si>
    <t>21-3939</t>
  </si>
  <si>
    <t>4798 Native Tree Ln</t>
  </si>
  <si>
    <t>Yaupon Trails</t>
  </si>
  <si>
    <t>Stylecraft Builders</t>
  </si>
  <si>
    <t>21-4025</t>
  </si>
  <si>
    <t>1813 Thorndyke Ln</t>
  </si>
  <si>
    <t>21-4021</t>
  </si>
  <si>
    <t>2136 Heritage Meadow Ln</t>
  </si>
  <si>
    <t>21-4019</t>
  </si>
  <si>
    <t>2121 Heritage Meadow Ln</t>
  </si>
  <si>
    <t>21-4159</t>
  </si>
  <si>
    <t>923 S Texas Ave</t>
  </si>
  <si>
    <t>J-Town Roofing LLC</t>
  </si>
  <si>
    <t>Stephen Niles</t>
  </si>
  <si>
    <t>21-4055</t>
  </si>
  <si>
    <t>210 N Main St</t>
  </si>
  <si>
    <t>Bounds Woodworking</t>
  </si>
  <si>
    <t>Repair</t>
  </si>
  <si>
    <t>21-4098</t>
  </si>
  <si>
    <t>401 S Texas Ave</t>
  </si>
  <si>
    <t>Chicken Express</t>
  </si>
  <si>
    <t>Coolers</t>
  </si>
  <si>
    <t>21-3889</t>
  </si>
  <si>
    <t>2116 Heritage Meadow Ln</t>
  </si>
  <si>
    <t>21-4016</t>
  </si>
  <si>
    <t>2109 Heritage Meadow Ln</t>
  </si>
  <si>
    <t>21-4177</t>
  </si>
  <si>
    <t>3249 Founders Dr</t>
  </si>
  <si>
    <t>Precision Roofing Group</t>
  </si>
  <si>
    <t>21-4178</t>
  </si>
  <si>
    <t>2133 Dumfries Dr</t>
  </si>
  <si>
    <t>21-0527</t>
  </si>
  <si>
    <t>3009 Wolfpack Loop</t>
  </si>
  <si>
    <t>Hart Lawn Care &amp; Irr</t>
  </si>
  <si>
    <t>21-1361</t>
  </si>
  <si>
    <t>1456 Kingsgate Dr</t>
  </si>
  <si>
    <t>21-1021</t>
  </si>
  <si>
    <t>5013 Maroon Creek Dr</t>
  </si>
  <si>
    <t>21-4074</t>
  </si>
  <si>
    <t>1300 Weaver St</t>
  </si>
  <si>
    <t>Reynolds</t>
  </si>
  <si>
    <t>Tuff Shed</t>
  </si>
  <si>
    <t>21-3970</t>
  </si>
  <si>
    <t>2220 N Earl Rudder Fwy</t>
  </si>
  <si>
    <t>Woodville Acres</t>
  </si>
  <si>
    <t>Equipment Solutions TX</t>
  </si>
  <si>
    <t>Paint booth</t>
  </si>
  <si>
    <t>Precision Hail &amp; Collision</t>
  </si>
  <si>
    <t>21-4174</t>
  </si>
  <si>
    <t>2618 Lochinvar Ln</t>
  </si>
  <si>
    <t>Briarcrest Northwest</t>
  </si>
  <si>
    <t>Generator Super Center</t>
  </si>
  <si>
    <t>James Durham</t>
  </si>
  <si>
    <t>21-4180</t>
  </si>
  <si>
    <t>1967 Cartwright St</t>
  </si>
  <si>
    <t>Joshua Taylor</t>
  </si>
  <si>
    <t>21-4230</t>
  </si>
  <si>
    <t>1412 Desire Ln</t>
  </si>
  <si>
    <t>Legend Classic Homes</t>
  </si>
  <si>
    <t>Construction trailer</t>
  </si>
  <si>
    <t>21-3261</t>
  </si>
  <si>
    <t>3005 Wilkes St</t>
  </si>
  <si>
    <t>North Oaks</t>
  </si>
  <si>
    <t>DH Remodel Services</t>
  </si>
  <si>
    <t>William Lee</t>
  </si>
  <si>
    <t>21-3883</t>
  </si>
  <si>
    <t>110 S Main St</t>
  </si>
  <si>
    <t>Borski Homes Inc</t>
  </si>
  <si>
    <t>Queen Theater LP</t>
  </si>
  <si>
    <t>21-4191</t>
  </si>
  <si>
    <t>420 Industrial Blvd</t>
  </si>
  <si>
    <t>Action Gypsum Supply</t>
  </si>
  <si>
    <t>21-3734</t>
  </si>
  <si>
    <t>3101 University Dr E</t>
  </si>
  <si>
    <t>Marek Brothers Construction</t>
  </si>
  <si>
    <t>21-4203</t>
  </si>
  <si>
    <t>3885 Copperfield Dr</t>
  </si>
  <si>
    <t>Christ's Way Baptist</t>
  </si>
  <si>
    <t xml:space="preserve">Banner   </t>
  </si>
  <si>
    <t>21-4210</t>
  </si>
  <si>
    <t>3387 University Dr E #413</t>
  </si>
  <si>
    <t>Wakefield Sign Co</t>
  </si>
  <si>
    <t>21-4183</t>
  </si>
  <si>
    <t>2613 E 29th St</t>
  </si>
  <si>
    <t>Fast Signs BV</t>
  </si>
  <si>
    <t xml:space="preserve">Wall  </t>
  </si>
  <si>
    <t>21-4194</t>
  </si>
  <si>
    <t>3601 E SH 21</t>
  </si>
  <si>
    <t>Carrabba Estates</t>
  </si>
  <si>
    <t>Image Solutions</t>
  </si>
  <si>
    <t>21-3651</t>
  </si>
  <si>
    <t>1430 Baker Ave</t>
  </si>
  <si>
    <t>Mitchell</t>
  </si>
  <si>
    <t>Sisco Home Services</t>
  </si>
  <si>
    <t>21-1971</t>
  </si>
  <si>
    <t>3033 Wolfpack Loop</t>
  </si>
  <si>
    <t>Brazos Valley Greenscapes</t>
  </si>
  <si>
    <t>21-1948</t>
  </si>
  <si>
    <t>3440 Pointe Du Hoc Dr</t>
  </si>
  <si>
    <t>21-2175</t>
  </si>
  <si>
    <t>3444 Pointe Du Hoc Dr</t>
  </si>
  <si>
    <t>21-0970</t>
  </si>
  <si>
    <t>3031 Wolfpack Loop</t>
  </si>
  <si>
    <t>21-0801</t>
  </si>
  <si>
    <t>3248 Rose Hill Ln</t>
  </si>
  <si>
    <t>21-1093</t>
  </si>
  <si>
    <t>5014 Greyrock Dr</t>
  </si>
  <si>
    <t>21-0897</t>
  </si>
  <si>
    <t>4103 Peregrine Ct</t>
  </si>
  <si>
    <t>21-0560</t>
  </si>
  <si>
    <t>2706 Thornberry Dr</t>
  </si>
  <si>
    <t>Dust to Lawn Irrigation</t>
  </si>
  <si>
    <t>21-1025</t>
  </si>
  <si>
    <t>4318 Appalachian Trl</t>
  </si>
  <si>
    <t>21-0506</t>
  </si>
  <si>
    <t>3217 Rose Hill Ln</t>
  </si>
  <si>
    <t>21-0274</t>
  </si>
  <si>
    <t>1973 Cartwright St</t>
  </si>
  <si>
    <t>20-4333</t>
  </si>
  <si>
    <t>1966 Thorndyke Ln</t>
  </si>
  <si>
    <t>20-4346</t>
  </si>
  <si>
    <t>1951 Thorndyke Ln</t>
  </si>
  <si>
    <t>20-4336</t>
  </si>
  <si>
    <t>1960 Thorndyke Ln</t>
  </si>
  <si>
    <t>20-4280</t>
  </si>
  <si>
    <t>1962 Thorndyke Ln</t>
  </si>
  <si>
    <t>21-1126</t>
  </si>
  <si>
    <t>3711 McKenzie St</t>
  </si>
  <si>
    <t>21-4255</t>
  </si>
  <si>
    <t>2428 E Briargate Dr</t>
  </si>
  <si>
    <t>21-4142</t>
  </si>
  <si>
    <t>808 E 26th St</t>
  </si>
  <si>
    <t>Travis Park</t>
  </si>
  <si>
    <t>Rosalio Martinez</t>
  </si>
  <si>
    <t>21-3065</t>
  </si>
  <si>
    <t>1204 Sul Ross Dr</t>
  </si>
  <si>
    <t>Woodson Terrace</t>
  </si>
  <si>
    <t>Julio Loya Construction</t>
  </si>
  <si>
    <t>21-4259</t>
  </si>
  <si>
    <t>1700 Goessler Rd</t>
  </si>
  <si>
    <t>John Austin</t>
  </si>
  <si>
    <t>Fire Water</t>
  </si>
  <si>
    <t xml:space="preserve">21-4264 </t>
  </si>
  <si>
    <t>3910 Hilltop Dr</t>
  </si>
  <si>
    <t>All Roofing &amp; Remodeling</t>
  </si>
  <si>
    <t>21-4166</t>
  </si>
  <si>
    <t>2130 Dumfries Dr</t>
  </si>
  <si>
    <t>Ivan Lomeli</t>
  </si>
  <si>
    <t>21-3795</t>
  </si>
  <si>
    <t>920 Clear Leaf Dr #225</t>
  </si>
  <si>
    <t>Riverside Estates</t>
  </si>
  <si>
    <t>Martha Soto</t>
  </si>
  <si>
    <t>21-4187</t>
  </si>
  <si>
    <t>1912 Basil Ct</t>
  </si>
  <si>
    <t>21-4193</t>
  </si>
  <si>
    <t>2607 Rustling Oaks Dr</t>
  </si>
  <si>
    <t>Memorial Forest</t>
  </si>
  <si>
    <t>All Star Roofing &amp; Construction</t>
  </si>
  <si>
    <t>21-4190</t>
  </si>
  <si>
    <t>2028 Theresa Dr</t>
  </si>
  <si>
    <t>21-4189</t>
  </si>
  <si>
    <t>3502 Oak Ridge Dr</t>
  </si>
  <si>
    <t>Linda Terry</t>
  </si>
  <si>
    <t>21-4198</t>
  </si>
  <si>
    <t>1803 Rosedale St</t>
  </si>
  <si>
    <t>Ben Milam</t>
  </si>
  <si>
    <t>Javier Soto</t>
  </si>
  <si>
    <t>21-4209</t>
  </si>
  <si>
    <t>1307 E 31st St</t>
  </si>
  <si>
    <t>Sophie Hays</t>
  </si>
  <si>
    <t>21-4205</t>
  </si>
  <si>
    <t>2011 Theresa Dr</t>
  </si>
  <si>
    <t>21-4207</t>
  </si>
  <si>
    <t>2046 Viva Rd</t>
  </si>
  <si>
    <t>21-4206</t>
  </si>
  <si>
    <t>2025 Markley Dr</t>
  </si>
  <si>
    <t>21-4215</t>
  </si>
  <si>
    <t>307 N Brazos Ave</t>
  </si>
  <si>
    <t>Diana Guerrero</t>
  </si>
  <si>
    <t>21-3806</t>
  </si>
  <si>
    <t>1715 Ibis Ct</t>
  </si>
  <si>
    <t>21-3807</t>
  </si>
  <si>
    <t>1819 Gray Stone Dr</t>
  </si>
  <si>
    <t>Carriage Hills</t>
  </si>
  <si>
    <t>Don Wilerson Et Al</t>
  </si>
  <si>
    <t>21-3803</t>
  </si>
  <si>
    <t>1986 Mountain Wind Ct</t>
  </si>
  <si>
    <t>21-4222</t>
  </si>
  <si>
    <t>Heritage Construction</t>
  </si>
  <si>
    <t>21-4229</t>
  </si>
  <si>
    <t>2706 Colony Creek Dr</t>
  </si>
  <si>
    <t>DZ Roofing</t>
  </si>
  <si>
    <t>21-3874</t>
  </si>
  <si>
    <t>5008 Greyrock Dr</t>
  </si>
  <si>
    <t>Ridgewood Custom Homes</t>
  </si>
  <si>
    <t>21-4160</t>
  </si>
  <si>
    <t>5769 Cerrillos Dr</t>
  </si>
  <si>
    <t>Alamosa Springs</t>
  </si>
  <si>
    <t>21-4122</t>
  </si>
  <si>
    <t>5761 Cerrillos Dr</t>
  </si>
  <si>
    <t>21-4123</t>
  </si>
  <si>
    <t>5763 Cerrillos Dr</t>
  </si>
  <si>
    <t>21-4124</t>
  </si>
  <si>
    <t>5762 Cerrillos Dr</t>
  </si>
  <si>
    <t>21-4125</t>
  </si>
  <si>
    <t>5766 Cerrillos Dr</t>
  </si>
  <si>
    <t>21-4126</t>
  </si>
  <si>
    <t>5770 Cerrillos Dr</t>
  </si>
  <si>
    <t>21-4130</t>
  </si>
  <si>
    <t>5765 Cerrillos Dr</t>
  </si>
  <si>
    <t>21-4158</t>
  </si>
  <si>
    <t>5767 Cerrillos Dr</t>
  </si>
  <si>
    <t>21-4131</t>
  </si>
  <si>
    <t>5764 Cerrillos Dr</t>
  </si>
  <si>
    <t>21-4109</t>
  </si>
  <si>
    <t>5307 Hedley Pl</t>
  </si>
  <si>
    <t>Omega Builders Temple</t>
  </si>
  <si>
    <t>21-4097</t>
  </si>
  <si>
    <t>2024 Theresa Dr</t>
  </si>
  <si>
    <t>Edgewater</t>
  </si>
  <si>
    <t>21-3975</t>
  </si>
  <si>
    <t>4717 Nopalitos Way</t>
  </si>
  <si>
    <t>211-0020</t>
  </si>
  <si>
    <t>4221 Peregrine Way</t>
  </si>
  <si>
    <t>Aggieland Turf Pros LLC</t>
  </si>
  <si>
    <t>21-0094</t>
  </si>
  <si>
    <t>1975 Cartwright St</t>
  </si>
  <si>
    <t>21-0896</t>
  </si>
  <si>
    <t>1980 Cartwright St</t>
  </si>
  <si>
    <t>21-0665</t>
  </si>
  <si>
    <t>5747 Cerrillos Dr</t>
  </si>
  <si>
    <t>21-4277</t>
  </si>
  <si>
    <t>4200 Boyett St</t>
  </si>
  <si>
    <t>Hyde Park</t>
  </si>
  <si>
    <t>21-4137</t>
  </si>
  <si>
    <t>1508-1510 Rock Hollow Lo</t>
  </si>
  <si>
    <t>21-4136</t>
  </si>
  <si>
    <t>1815 Wayside Dr</t>
  </si>
  <si>
    <t>21-4275</t>
  </si>
  <si>
    <t>2629 Symphony Park Dr</t>
  </si>
  <si>
    <t>21-4276</t>
  </si>
  <si>
    <t>3700 Old Oaks Dr</t>
  </si>
  <si>
    <t>21-4258</t>
  </si>
  <si>
    <t>2004 Kimmy Dr</t>
  </si>
  <si>
    <t>21-4171</t>
  </si>
  <si>
    <t>920 Clear Leaf Dr #314</t>
  </si>
  <si>
    <t>Francisco Reyna</t>
  </si>
  <si>
    <t>21-4245</t>
  </si>
  <si>
    <t>4312 Meadowbrook Dr</t>
  </si>
  <si>
    <t>21-4289</t>
  </si>
  <si>
    <t>2200 W Mercers Landing</t>
  </si>
  <si>
    <t>21-4294</t>
  </si>
  <si>
    <t>2101 Autry Ln</t>
  </si>
  <si>
    <t>Roberto Torres</t>
  </si>
  <si>
    <t>21-4254</t>
  </si>
  <si>
    <t>5711 Cerrillos Dr</t>
  </si>
  <si>
    <t>21-4145</t>
  </si>
  <si>
    <t>3601 Old Hearne Rd</t>
  </si>
  <si>
    <t>Cecil Crocker</t>
  </si>
  <si>
    <t>21-4144</t>
  </si>
  <si>
    <t>1936 Thorndyke Ln</t>
  </si>
  <si>
    <t>Cristobal DeJesus</t>
  </si>
  <si>
    <t>21-4196</t>
  </si>
  <si>
    <t>1064 Venice Dr</t>
  </si>
  <si>
    <t>Solar SME Inc</t>
  </si>
  <si>
    <t>Sara Simmang</t>
  </si>
  <si>
    <t>21-4204</t>
  </si>
  <si>
    <t>4700 Los Pines Way</t>
  </si>
  <si>
    <t>Shawn Scott</t>
  </si>
  <si>
    <t>21-4256</t>
  </si>
  <si>
    <t>115 N Main St</t>
  </si>
  <si>
    <t>Voices for Children</t>
  </si>
  <si>
    <t>21-4200</t>
  </si>
  <si>
    <t>506 N Texas Ave</t>
  </si>
  <si>
    <t>Kennesha Wilson</t>
  </si>
  <si>
    <t>21-4243</t>
  </si>
  <si>
    <t>1714 Summerwood Loop</t>
  </si>
  <si>
    <t>Good Company Construction</t>
  </si>
  <si>
    <t>21-4147</t>
  </si>
  <si>
    <t>5007 Greenstone Way</t>
  </si>
  <si>
    <t>King Custom Homes</t>
  </si>
  <si>
    <t>21-4018</t>
  </si>
  <si>
    <t>2129 Heritage Meadow Ln</t>
  </si>
  <si>
    <t>21-4164</t>
  </si>
  <si>
    <t>2137 Heritage Meadow Ln</t>
  </si>
  <si>
    <t>21-4146</t>
  </si>
  <si>
    <t>200 N Haswell Dr</t>
  </si>
  <si>
    <t>Sanders</t>
  </si>
  <si>
    <t>4,3</t>
  </si>
  <si>
    <t>Nnout Properties</t>
  </si>
  <si>
    <t>21-2795</t>
  </si>
  <si>
    <t>410 Moran St</t>
  </si>
  <si>
    <t>Holick Addn</t>
  </si>
  <si>
    <t>9A</t>
  </si>
  <si>
    <t>Bluestone Partners LLC</t>
  </si>
  <si>
    <t>21-2797</t>
  </si>
  <si>
    <t>406 Moran St</t>
  </si>
  <si>
    <t>10A</t>
  </si>
  <si>
    <t>21-4002</t>
  </si>
  <si>
    <t>4304 Willowick Dr</t>
  </si>
  <si>
    <t>Robbie Robinson Ltd</t>
  </si>
  <si>
    <t>21-4057</t>
  </si>
  <si>
    <t>3423 Mahogany Dr</t>
  </si>
  <si>
    <t>TFT Builders</t>
  </si>
  <si>
    <t>21-4106</t>
  </si>
  <si>
    <t>3231 Tarleton Ct</t>
  </si>
  <si>
    <t>21-4103</t>
  </si>
  <si>
    <t>1210 W MLK St</t>
  </si>
  <si>
    <t>Barron</t>
  </si>
  <si>
    <t>LAB Homes</t>
  </si>
  <si>
    <t>21-3378</t>
  </si>
  <si>
    <t>3320 Fiddlers Grn</t>
  </si>
  <si>
    <t>Malek Service Co</t>
  </si>
  <si>
    <t>Robert Jackson</t>
  </si>
  <si>
    <t>21-4154</t>
  </si>
  <si>
    <t>2918 Blue Belle Dr</t>
  </si>
  <si>
    <t>SLE Green Energy LLC</t>
  </si>
  <si>
    <t>Brad Brock</t>
  </si>
  <si>
    <t>21-3035</t>
  </si>
  <si>
    <t>3000 Bonham Dr A</t>
  </si>
  <si>
    <t>Drymalla Construction</t>
  </si>
  <si>
    <t>School Area A</t>
  </si>
  <si>
    <t>BISD</t>
  </si>
  <si>
    <t>21-4173</t>
  </si>
  <si>
    <t>4718 Miramont Cr</t>
  </si>
  <si>
    <t>Watts Pool Company</t>
  </si>
  <si>
    <t>21-4306</t>
  </si>
  <si>
    <t>3918 Hilltop Dr</t>
  </si>
  <si>
    <t>21-4287</t>
  </si>
  <si>
    <t>4107 Oaklawn St</t>
  </si>
  <si>
    <t>Highland Park</t>
  </si>
  <si>
    <t>21-4235</t>
  </si>
  <si>
    <t>2702 Hickory Ct</t>
  </si>
  <si>
    <t>Jasper Cohen Construction</t>
  </si>
  <si>
    <t>21-2316</t>
  </si>
  <si>
    <t>2008 Kathryn Dr</t>
  </si>
  <si>
    <t>21-2125</t>
  </si>
  <si>
    <t>2006 Kathryn Dr</t>
  </si>
  <si>
    <t>2034 Theresa Dr</t>
  </si>
  <si>
    <t>21-1770</t>
  </si>
  <si>
    <t>21-0895</t>
  </si>
  <si>
    <t>5216 Montague Loop</t>
  </si>
  <si>
    <t>21-0449</t>
  </si>
  <si>
    <t>1978 Thorndyke Ln</t>
  </si>
  <si>
    <t>21-0894</t>
  </si>
  <si>
    <t>5228 Montague Loop</t>
  </si>
  <si>
    <t>21-0444</t>
  </si>
  <si>
    <t>1978 Cartwright St</t>
  </si>
  <si>
    <t>21-4169</t>
  </si>
  <si>
    <t>5771 Cerrillos Dr</t>
  </si>
  <si>
    <t>21-3786</t>
  </si>
  <si>
    <t>1811 Beason St</t>
  </si>
  <si>
    <t>Kazmeier Gardens</t>
  </si>
  <si>
    <t>Worcester Homes</t>
  </si>
  <si>
    <t>21-3787</t>
  </si>
  <si>
    <t>1813 Beason St</t>
  </si>
  <si>
    <t>21-3789</t>
  </si>
  <si>
    <t>1809 Beason St</t>
  </si>
  <si>
    <t>21-4208</t>
  </si>
  <si>
    <t>3157 Brady Ct</t>
  </si>
  <si>
    <t>21-3811</t>
  </si>
  <si>
    <t>1413 Lincoln St</t>
  </si>
  <si>
    <t>15,16</t>
  </si>
  <si>
    <t>Tilson Homes Corp</t>
  </si>
  <si>
    <t>21-4322</t>
  </si>
  <si>
    <t>4120 Knightsbridge Ln</t>
  </si>
  <si>
    <t>Copperfield</t>
  </si>
  <si>
    <t>21-2185</t>
  </si>
  <si>
    <t>3428 Pointe Du Hoc Dr</t>
  </si>
  <si>
    <t>21-2165</t>
  </si>
  <si>
    <t>2008 Viva Rd</t>
  </si>
  <si>
    <t>21-3875</t>
  </si>
  <si>
    <t>311 Crescent Dr</t>
  </si>
  <si>
    <t>North Oakwood</t>
  </si>
  <si>
    <t>Gilmore Electric Express</t>
  </si>
  <si>
    <t>Rick Larson</t>
  </si>
  <si>
    <t>21-2439</t>
  </si>
  <si>
    <t>3424 Pointe Du Hoc Dr</t>
  </si>
  <si>
    <t>21-4346</t>
  </si>
  <si>
    <t>2911 Minnesota Ave</t>
  </si>
  <si>
    <t>Lynndale Acres</t>
  </si>
  <si>
    <t>Juan Castillo</t>
  </si>
  <si>
    <t>21-4347</t>
  </si>
  <si>
    <t>3113 Hummingbird Cr</t>
  </si>
  <si>
    <t>Westwood Estates</t>
  </si>
  <si>
    <t>Crest Roofing</t>
  </si>
  <si>
    <t>21-4132</t>
  </si>
  <si>
    <t>5768 Cerrillos Dr</t>
  </si>
  <si>
    <t>21-4285</t>
  </si>
  <si>
    <t>10605 Natural Pond Rd</t>
  </si>
  <si>
    <t>21-4286</t>
  </si>
  <si>
    <t>10607 Natural Pond Rd</t>
  </si>
  <si>
    <t>21-4271</t>
  </si>
  <si>
    <t>2009  Kathryn Dr</t>
  </si>
  <si>
    <t>21-4272</t>
  </si>
  <si>
    <t>2012 Kathryn Dr</t>
  </si>
  <si>
    <t>21-4270</t>
  </si>
  <si>
    <t>1421 Kingsgate Dr</t>
  </si>
  <si>
    <t>21-4273</t>
  </si>
  <si>
    <t>3726 McKenzie St</t>
  </si>
  <si>
    <t>Conners Cove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</si>
</sst>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1" borderId="1" xfId="0" applyNumberFormat="1" applyFont="1" applyFill="1" applyBorder="1" applyAlignment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14" fontId="2" fillId="7" borderId="7" xfId="0" applyNumberFormat="1" applyFont="1" applyFill="1" applyBorder="1" applyAlignment="1" applyProtection="1">
      <alignment horizontal="center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7" fillId="0" borderId="1" xfId="0" applyNumberFormat="1" applyFont="1" applyFill="1" applyBorder="1" applyAlignment="1">
      <alignment horizontal="left"/>
    </xf>
    <xf numFmtId="3" fontId="7" fillId="0" borderId="1" xfId="2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168" fontId="2" fillId="0" borderId="1" xfId="3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 shrinkToFit="1"/>
    </xf>
    <xf numFmtId="3" fontId="7" fillId="8" borderId="1" xfId="0" applyNumberFormat="1" applyFont="1" applyFill="1" applyBorder="1" applyAlignment="1"/>
    <xf numFmtId="170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5" fontId="2" fillId="8" borderId="0" xfId="0" applyNumberFormat="1" applyFont="1" applyFill="1" applyBorder="1" applyAlignment="1" applyProtection="1">
      <alignment horizontal="center"/>
    </xf>
    <xf numFmtId="166" fontId="7" fillId="0" borderId="27" xfId="0" applyNumberFormat="1" applyFont="1" applyFill="1" applyBorder="1" applyAlignment="1">
      <alignment horizontal="left"/>
    </xf>
    <xf numFmtId="49" fontId="7" fillId="0" borderId="10" xfId="0" applyNumberFormat="1" applyFont="1" applyBorder="1" applyAlignment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/>
    <xf numFmtId="1" fontId="7" fillId="0" borderId="10" xfId="0" applyNumberFormat="1" applyFont="1" applyBorder="1" applyAlignment="1"/>
    <xf numFmtId="0" fontId="2" fillId="0" borderId="10" xfId="0" applyFont="1" applyBorder="1" applyAlignment="1">
      <alignment horizontal="right" wrapText="1"/>
    </xf>
    <xf numFmtId="37" fontId="2" fillId="0" borderId="10" xfId="0" applyNumberFormat="1" applyFont="1" applyFill="1" applyBorder="1" applyAlignment="1" applyProtection="1"/>
    <xf numFmtId="168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166" fontId="7" fillId="0" borderId="28" xfId="0" applyNumberFormat="1" applyFont="1" applyFill="1" applyBorder="1" applyAlignment="1">
      <alignment horizontal="left"/>
    </xf>
    <xf numFmtId="0" fontId="1" fillId="7" borderId="3" xfId="0" applyNumberFormat="1" applyFont="1" applyFill="1" applyBorder="1" applyAlignment="1" applyProtection="1">
      <alignment horizontal="center"/>
    </xf>
    <xf numFmtId="168" fontId="1" fillId="7" borderId="3" xfId="0" applyNumberFormat="1" applyFont="1" applyFill="1" applyBorder="1" applyAlignment="1" applyProtection="1"/>
    <xf numFmtId="49" fontId="2" fillId="7" borderId="4" xfId="0" applyNumberFormat="1" applyFont="1" applyFill="1" applyBorder="1" applyAlignment="1" applyProtection="1">
      <alignment horizontal="center"/>
    </xf>
    <xf numFmtId="3" fontId="7" fillId="8" borderId="1" xfId="1" applyNumberFormat="1" applyFont="1" applyFill="1" applyBorder="1" applyAlignment="1"/>
    <xf numFmtId="0" fontId="1" fillId="8" borderId="25" xfId="0" applyNumberFormat="1" applyFont="1" applyFill="1" applyBorder="1" applyAlignment="1" applyProtection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topLeftCell="A3" zoomScaleNormal="100" workbookViewId="0">
      <selection activeCell="D16" sqref="D16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710937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47"/>
      <c r="B1" s="292" t="s">
        <v>15</v>
      </c>
      <c r="C1" s="292"/>
      <c r="D1" s="292"/>
      <c r="E1" s="293"/>
      <c r="F1" s="248"/>
      <c r="G1" s="248"/>
      <c r="H1" s="248"/>
      <c r="I1" s="249"/>
    </row>
    <row r="2" spans="1:17" s="16" customFormat="1" ht="21" customHeight="1" x14ac:dyDescent="0.25">
      <c r="A2" s="290" t="s">
        <v>55</v>
      </c>
      <c r="B2" s="250"/>
      <c r="C2" s="250"/>
      <c r="D2" s="251"/>
      <c r="E2" s="252"/>
      <c r="F2" s="290" t="s">
        <v>56</v>
      </c>
      <c r="G2" s="250"/>
      <c r="H2" s="250"/>
      <c r="I2" s="253"/>
    </row>
    <row r="3" spans="1:17" ht="19.5" customHeight="1" x14ac:dyDescent="0.25">
      <c r="A3" s="254" t="s">
        <v>21</v>
      </c>
      <c r="B3" s="255" t="s">
        <v>32</v>
      </c>
      <c r="C3" s="255" t="s">
        <v>53</v>
      </c>
      <c r="D3" s="255" t="s">
        <v>6</v>
      </c>
      <c r="E3" s="256"/>
      <c r="F3" s="254" t="s">
        <v>21</v>
      </c>
      <c r="G3" s="255" t="s">
        <v>32</v>
      </c>
      <c r="H3" s="255" t="s">
        <v>53</v>
      </c>
      <c r="I3" s="257" t="s">
        <v>6</v>
      </c>
    </row>
    <row r="4" spans="1:17" ht="18" customHeight="1" x14ac:dyDescent="0.2">
      <c r="A4" s="258" t="s">
        <v>48</v>
      </c>
      <c r="B4" s="259">
        <v>61</v>
      </c>
      <c r="C4" s="260"/>
      <c r="D4" s="261">
        <v>10494543</v>
      </c>
      <c r="E4" s="256"/>
      <c r="F4" s="258" t="s">
        <v>48</v>
      </c>
      <c r="G4" s="259">
        <v>51</v>
      </c>
      <c r="H4" s="260"/>
      <c r="I4" s="261">
        <v>7902925</v>
      </c>
    </row>
    <row r="5" spans="1:17" ht="15.75" customHeight="1" x14ac:dyDescent="0.2">
      <c r="A5" s="258" t="s">
        <v>49</v>
      </c>
      <c r="B5" s="259">
        <v>0</v>
      </c>
      <c r="C5" s="260"/>
      <c r="D5" s="261">
        <v>0</v>
      </c>
      <c r="E5" s="256"/>
      <c r="F5" s="258" t="s">
        <v>49</v>
      </c>
      <c r="G5" s="259">
        <v>0</v>
      </c>
      <c r="H5" s="260"/>
      <c r="I5" s="261">
        <v>0</v>
      </c>
    </row>
    <row r="6" spans="1:17" ht="15.75" customHeight="1" x14ac:dyDescent="0.2">
      <c r="A6" s="258" t="s">
        <v>38</v>
      </c>
      <c r="B6" s="259">
        <v>0</v>
      </c>
      <c r="C6" s="260"/>
      <c r="D6" s="261">
        <v>0</v>
      </c>
      <c r="E6" s="256"/>
      <c r="F6" s="258" t="s">
        <v>38</v>
      </c>
      <c r="G6" s="259">
        <v>0</v>
      </c>
      <c r="H6" s="260">
        <v>0</v>
      </c>
      <c r="I6" s="261">
        <v>0</v>
      </c>
    </row>
    <row r="7" spans="1:17" ht="15" customHeight="1" x14ac:dyDescent="0.2">
      <c r="A7" s="258" t="s">
        <v>36</v>
      </c>
      <c r="B7" s="259">
        <v>0</v>
      </c>
      <c r="C7" s="260"/>
      <c r="D7" s="261">
        <v>0</v>
      </c>
      <c r="E7" s="256"/>
      <c r="F7" s="258" t="s">
        <v>36</v>
      </c>
      <c r="G7" s="259">
        <v>0</v>
      </c>
      <c r="H7" s="260">
        <v>0</v>
      </c>
      <c r="I7" s="261">
        <v>0</v>
      </c>
    </row>
    <row r="8" spans="1:17" ht="15" customHeight="1" x14ac:dyDescent="0.2">
      <c r="A8" s="283" t="s">
        <v>37</v>
      </c>
      <c r="B8" s="259">
        <v>0</v>
      </c>
      <c r="C8" s="262"/>
      <c r="D8" s="263">
        <v>0</v>
      </c>
      <c r="E8" s="256"/>
      <c r="F8" s="258" t="s">
        <v>37</v>
      </c>
      <c r="G8" s="259">
        <v>0</v>
      </c>
      <c r="H8" s="262">
        <v>0</v>
      </c>
      <c r="I8" s="263">
        <v>0</v>
      </c>
    </row>
    <row r="9" spans="1:17" ht="15" customHeight="1" x14ac:dyDescent="0.2">
      <c r="A9" s="258" t="s">
        <v>23</v>
      </c>
      <c r="B9" s="259">
        <v>106</v>
      </c>
      <c r="C9" s="262"/>
      <c r="D9" s="263">
        <v>1103940</v>
      </c>
      <c r="E9" s="256"/>
      <c r="F9" s="258" t="s">
        <v>23</v>
      </c>
      <c r="G9" s="259">
        <v>89</v>
      </c>
      <c r="H9" s="262"/>
      <c r="I9" s="263">
        <v>875846</v>
      </c>
    </row>
    <row r="10" spans="1:17" ht="15.75" customHeight="1" x14ac:dyDescent="0.2">
      <c r="A10" s="258" t="s">
        <v>14</v>
      </c>
      <c r="B10" s="259">
        <v>1</v>
      </c>
      <c r="C10" s="262"/>
      <c r="D10" s="263">
        <v>90000</v>
      </c>
      <c r="E10" s="256"/>
      <c r="F10" s="258" t="s">
        <v>14</v>
      </c>
      <c r="G10" s="259">
        <v>7</v>
      </c>
      <c r="H10" s="262"/>
      <c r="I10" s="263">
        <v>255349</v>
      </c>
    </row>
    <row r="11" spans="1:17" ht="15.75" customHeight="1" x14ac:dyDescent="0.2">
      <c r="A11" s="258" t="s">
        <v>10</v>
      </c>
      <c r="B11" s="264">
        <v>3</v>
      </c>
      <c r="C11" s="262"/>
      <c r="D11" s="263">
        <v>0</v>
      </c>
      <c r="E11" s="256"/>
      <c r="F11" s="258" t="s">
        <v>10</v>
      </c>
      <c r="G11" s="264">
        <v>4</v>
      </c>
      <c r="H11" s="262"/>
      <c r="I11" s="263">
        <v>0</v>
      </c>
    </row>
    <row r="12" spans="1:17" ht="15" customHeight="1" x14ac:dyDescent="0.2">
      <c r="A12" s="258" t="s">
        <v>22</v>
      </c>
      <c r="B12" s="259">
        <v>26</v>
      </c>
      <c r="C12" s="262"/>
      <c r="D12" s="263">
        <v>13329684</v>
      </c>
      <c r="E12" s="256"/>
      <c r="F12" s="258" t="s">
        <v>22</v>
      </c>
      <c r="G12" s="259">
        <v>5</v>
      </c>
      <c r="H12" s="262"/>
      <c r="I12" s="263">
        <v>95869</v>
      </c>
      <c r="Q12" s="24"/>
    </row>
    <row r="13" spans="1:17" ht="15.75" customHeight="1" x14ac:dyDescent="0.2">
      <c r="A13" s="258" t="s">
        <v>39</v>
      </c>
      <c r="B13" s="259">
        <v>16</v>
      </c>
      <c r="C13" s="262"/>
      <c r="D13" s="263">
        <v>2591797</v>
      </c>
      <c r="E13" s="256"/>
      <c r="F13" s="258" t="s">
        <v>39</v>
      </c>
      <c r="G13" s="259">
        <v>22</v>
      </c>
      <c r="H13" s="262"/>
      <c r="I13" s="263">
        <v>1988178</v>
      </c>
    </row>
    <row r="14" spans="1:17" ht="15.75" customHeight="1" x14ac:dyDescent="0.2">
      <c r="A14" s="258" t="s">
        <v>9</v>
      </c>
      <c r="B14" s="259">
        <v>1</v>
      </c>
      <c r="C14" s="262"/>
      <c r="D14" s="263">
        <v>113458</v>
      </c>
      <c r="E14" s="256"/>
      <c r="F14" s="258" t="s">
        <v>9</v>
      </c>
      <c r="G14" s="259">
        <v>6</v>
      </c>
      <c r="H14" s="262"/>
      <c r="I14" s="263">
        <v>549000</v>
      </c>
    </row>
    <row r="15" spans="1:17" ht="15" customHeight="1" x14ac:dyDescent="0.2">
      <c r="A15" s="265" t="s">
        <v>11</v>
      </c>
      <c r="B15" s="266">
        <v>16</v>
      </c>
      <c r="C15" s="267"/>
      <c r="D15" s="268">
        <v>0</v>
      </c>
      <c r="E15" s="256"/>
      <c r="F15" s="265" t="s">
        <v>11</v>
      </c>
      <c r="G15" s="266">
        <v>5</v>
      </c>
      <c r="H15" s="267"/>
      <c r="I15" s="268">
        <v>0</v>
      </c>
    </row>
    <row r="16" spans="1:17" ht="16.5" customHeight="1" x14ac:dyDescent="0.25">
      <c r="A16" s="269" t="s">
        <v>13</v>
      </c>
      <c r="B16" s="308">
        <f>SUM(B4:B15)</f>
        <v>230</v>
      </c>
      <c r="C16" s="286">
        <f>SUM(C4:C15)</f>
        <v>0</v>
      </c>
      <c r="D16" s="307">
        <f>SUM(D4:D15)</f>
        <v>27723422</v>
      </c>
      <c r="E16" s="256"/>
      <c r="F16" s="269" t="s">
        <v>13</v>
      </c>
      <c r="G16" s="270">
        <f>SUM(G4:G15)</f>
        <v>189</v>
      </c>
      <c r="H16" s="271">
        <f>SUM(H4:H15)</f>
        <v>0</v>
      </c>
      <c r="I16" s="272">
        <f>SUM(I4:I15)</f>
        <v>11667167</v>
      </c>
    </row>
    <row r="17" spans="1:11" ht="18.75" customHeight="1" x14ac:dyDescent="0.2">
      <c r="A17" s="273"/>
      <c r="B17" s="274"/>
      <c r="C17" s="274"/>
      <c r="D17" s="274"/>
      <c r="E17" s="256"/>
      <c r="F17" s="274"/>
      <c r="G17" s="274"/>
      <c r="H17" s="274"/>
      <c r="I17" s="275"/>
    </row>
    <row r="18" spans="1:11" ht="18" x14ac:dyDescent="0.25">
      <c r="A18" s="291" t="s">
        <v>58</v>
      </c>
      <c r="B18" s="276"/>
      <c r="C18" s="277"/>
      <c r="D18" s="278"/>
      <c r="E18" s="256"/>
      <c r="F18" s="291" t="s">
        <v>57</v>
      </c>
      <c r="G18" s="276"/>
      <c r="H18" s="277"/>
      <c r="I18" s="279"/>
    </row>
    <row r="19" spans="1:11" ht="21" customHeight="1" x14ac:dyDescent="0.25">
      <c r="A19" s="280" t="s">
        <v>21</v>
      </c>
      <c r="B19" s="281" t="s">
        <v>32</v>
      </c>
      <c r="C19" s="281" t="s">
        <v>53</v>
      </c>
      <c r="D19" s="281" t="s">
        <v>6</v>
      </c>
      <c r="E19" s="252"/>
      <c r="F19" s="280" t="s">
        <v>21</v>
      </c>
      <c r="G19" s="281" t="s">
        <v>32</v>
      </c>
      <c r="H19" s="281" t="s">
        <v>53</v>
      </c>
      <c r="I19" s="282" t="s">
        <v>6</v>
      </c>
    </row>
    <row r="20" spans="1:11" ht="17.25" customHeight="1" x14ac:dyDescent="0.2">
      <c r="A20" s="283" t="s">
        <v>48</v>
      </c>
      <c r="B20" s="259">
        <f>B4+664</f>
        <v>725</v>
      </c>
      <c r="C20" s="260"/>
      <c r="D20" s="261">
        <f>D4+127588987</f>
        <v>138083530</v>
      </c>
      <c r="E20" s="256"/>
      <c r="F20" s="283" t="s">
        <v>48</v>
      </c>
      <c r="G20" s="259">
        <v>528</v>
      </c>
      <c r="H20" s="260"/>
      <c r="I20" s="261">
        <v>97412095</v>
      </c>
    </row>
    <row r="21" spans="1:11" ht="15" customHeight="1" x14ac:dyDescent="0.2">
      <c r="A21" s="283" t="s">
        <v>49</v>
      </c>
      <c r="B21" s="259">
        <f>B5+37</f>
        <v>37</v>
      </c>
      <c r="C21" s="260"/>
      <c r="D21" s="261">
        <f>D5+5167096</f>
        <v>5167096</v>
      </c>
      <c r="E21" s="256"/>
      <c r="F21" s="283" t="s">
        <v>49</v>
      </c>
      <c r="G21" s="259">
        <v>20</v>
      </c>
      <c r="H21" s="260"/>
      <c r="I21" s="261">
        <v>3166002</v>
      </c>
    </row>
    <row r="22" spans="1:11" ht="15" customHeight="1" x14ac:dyDescent="0.2">
      <c r="A22" s="283" t="s">
        <v>38</v>
      </c>
      <c r="B22" s="259">
        <f>B6+0</f>
        <v>0</v>
      </c>
      <c r="C22" s="260">
        <v>0</v>
      </c>
      <c r="D22" s="261">
        <f>D6+0</f>
        <v>0</v>
      </c>
      <c r="E22" s="256"/>
      <c r="F22" s="283" t="s">
        <v>38</v>
      </c>
      <c r="G22" s="259">
        <v>0</v>
      </c>
      <c r="H22" s="260">
        <v>0</v>
      </c>
      <c r="I22" s="261">
        <v>0</v>
      </c>
    </row>
    <row r="23" spans="1:11" ht="16.5" customHeight="1" x14ac:dyDescent="0.2">
      <c r="A23" s="283" t="s">
        <v>36</v>
      </c>
      <c r="B23" s="259">
        <f>B7+0</f>
        <v>0</v>
      </c>
      <c r="C23" s="260">
        <v>0</v>
      </c>
      <c r="D23" s="261">
        <f>D7+0</f>
        <v>0</v>
      </c>
      <c r="E23" s="256"/>
      <c r="F23" s="283" t="s">
        <v>36</v>
      </c>
      <c r="G23" s="259">
        <v>2</v>
      </c>
      <c r="H23" s="260">
        <v>8</v>
      </c>
      <c r="I23" s="261">
        <v>1043856</v>
      </c>
    </row>
    <row r="24" spans="1:11" ht="17.25" customHeight="1" x14ac:dyDescent="0.2">
      <c r="A24" s="283" t="s">
        <v>37</v>
      </c>
      <c r="B24" s="259">
        <f>B8+2</f>
        <v>2</v>
      </c>
      <c r="C24" s="262">
        <v>22</v>
      </c>
      <c r="D24" s="263">
        <f>D8+1408000</f>
        <v>1408000</v>
      </c>
      <c r="E24" s="256"/>
      <c r="F24" s="283" t="s">
        <v>37</v>
      </c>
      <c r="G24" s="259">
        <v>2</v>
      </c>
      <c r="H24" s="262">
        <v>18</v>
      </c>
      <c r="I24" s="263">
        <v>991580</v>
      </c>
    </row>
    <row r="25" spans="1:11" ht="17.25" customHeight="1" x14ac:dyDescent="0.2">
      <c r="A25" s="284" t="s">
        <v>23</v>
      </c>
      <c r="B25" s="259">
        <f>B9+1328</f>
        <v>1434</v>
      </c>
      <c r="C25" s="262"/>
      <c r="D25" s="263">
        <f>D9+14276227</f>
        <v>15380167</v>
      </c>
      <c r="E25" s="285"/>
      <c r="F25" s="284" t="s">
        <v>23</v>
      </c>
      <c r="G25" s="259">
        <v>961</v>
      </c>
      <c r="H25" s="262"/>
      <c r="I25" s="263">
        <v>9479198</v>
      </c>
    </row>
    <row r="26" spans="1:11" ht="16.5" customHeight="1" x14ac:dyDescent="0.2">
      <c r="A26" s="284" t="s">
        <v>14</v>
      </c>
      <c r="B26" s="259">
        <f>B10+24</f>
        <v>25</v>
      </c>
      <c r="C26" s="262"/>
      <c r="D26" s="263">
        <f>D10+1410724</f>
        <v>1500724</v>
      </c>
      <c r="E26" s="285"/>
      <c r="F26" s="284" t="s">
        <v>14</v>
      </c>
      <c r="G26" s="259">
        <v>42</v>
      </c>
      <c r="H26" s="262"/>
      <c r="I26" s="263">
        <v>2066815</v>
      </c>
    </row>
    <row r="27" spans="1:11" ht="15" customHeight="1" x14ac:dyDescent="0.2">
      <c r="A27" s="284" t="s">
        <v>10</v>
      </c>
      <c r="B27" s="264">
        <f>B11+83</f>
        <v>86</v>
      </c>
      <c r="C27" s="262"/>
      <c r="D27" s="263">
        <v>0</v>
      </c>
      <c r="E27" s="285"/>
      <c r="F27" s="284" t="s">
        <v>10</v>
      </c>
      <c r="G27" s="264">
        <v>49</v>
      </c>
      <c r="H27" s="262"/>
      <c r="I27" s="263">
        <v>0</v>
      </c>
      <c r="K27" s="15"/>
    </row>
    <row r="28" spans="1:11" ht="16.5" customHeight="1" x14ac:dyDescent="0.2">
      <c r="A28" s="284" t="s">
        <v>22</v>
      </c>
      <c r="B28" s="259">
        <f>B12+117</f>
        <v>143</v>
      </c>
      <c r="C28" s="262"/>
      <c r="D28" s="263">
        <f>D12+97496334</f>
        <v>110826018</v>
      </c>
      <c r="E28" s="285"/>
      <c r="F28" s="284" t="s">
        <v>22</v>
      </c>
      <c r="G28" s="259">
        <v>73</v>
      </c>
      <c r="H28" s="262"/>
      <c r="I28" s="263">
        <v>33028194</v>
      </c>
    </row>
    <row r="29" spans="1:11" ht="16.5" customHeight="1" x14ac:dyDescent="0.2">
      <c r="A29" s="284" t="s">
        <v>39</v>
      </c>
      <c r="B29" s="259">
        <f>B13+199</f>
        <v>215</v>
      </c>
      <c r="C29" s="262"/>
      <c r="D29" s="263">
        <f>D13+30639032</f>
        <v>33230829</v>
      </c>
      <c r="E29" s="285"/>
      <c r="F29" s="284" t="s">
        <v>39</v>
      </c>
      <c r="G29" s="259">
        <v>164</v>
      </c>
      <c r="H29" s="262"/>
      <c r="I29" s="263">
        <v>21387316</v>
      </c>
    </row>
    <row r="30" spans="1:11" ht="15.75" customHeight="1" x14ac:dyDescent="0.2">
      <c r="A30" s="283" t="s">
        <v>9</v>
      </c>
      <c r="B30" s="259">
        <f>B14+36</f>
        <v>37</v>
      </c>
      <c r="C30" s="262"/>
      <c r="D30" s="263">
        <f>D14+2091705</f>
        <v>2205163</v>
      </c>
      <c r="E30" s="256"/>
      <c r="F30" s="283" t="s">
        <v>9</v>
      </c>
      <c r="G30" s="259">
        <v>41</v>
      </c>
      <c r="H30" s="262"/>
      <c r="I30" s="263">
        <v>2348590</v>
      </c>
    </row>
    <row r="31" spans="1:11" ht="16.5" customHeight="1" x14ac:dyDescent="0.2">
      <c r="A31" s="283" t="s">
        <v>11</v>
      </c>
      <c r="B31" s="266">
        <f>B15+125</f>
        <v>141</v>
      </c>
      <c r="C31" s="267"/>
      <c r="D31" s="268">
        <v>0</v>
      </c>
      <c r="E31" s="256"/>
      <c r="F31" s="283" t="s">
        <v>11</v>
      </c>
      <c r="G31" s="266">
        <v>148</v>
      </c>
      <c r="H31" s="267"/>
      <c r="I31" s="268">
        <v>0</v>
      </c>
    </row>
    <row r="32" spans="1:11" ht="15.75" customHeight="1" x14ac:dyDescent="0.25">
      <c r="A32" s="269" t="s">
        <v>13</v>
      </c>
      <c r="B32" s="309">
        <f>SUM(B20:B31)</f>
        <v>2845</v>
      </c>
      <c r="C32" s="286">
        <f>SUM(C20:C31)</f>
        <v>22</v>
      </c>
      <c r="D32" s="310">
        <f>SUM(D20:D31)</f>
        <v>307801527</v>
      </c>
      <c r="E32" s="287"/>
      <c r="F32" s="269" t="s">
        <v>13</v>
      </c>
      <c r="G32" s="288">
        <f>SUM(G20:G31)</f>
        <v>2030</v>
      </c>
      <c r="H32" s="271">
        <f>SUM(H20:H31)</f>
        <v>26</v>
      </c>
      <c r="I32" s="289">
        <f>SUM(I20:I31)</f>
        <v>170923646</v>
      </c>
    </row>
    <row r="33" spans="2:4" ht="15.75" customHeight="1" x14ac:dyDescent="0.2">
      <c r="B33" s="24"/>
      <c r="C33" s="24"/>
      <c r="D33" s="24"/>
    </row>
    <row r="34" spans="2:4" ht="15.75" customHeight="1" x14ac:dyDescent="0.2">
      <c r="C34" s="297"/>
      <c r="D34" s="14"/>
    </row>
    <row r="35" spans="2:4" x14ac:dyDescent="0.2">
      <c r="C35" s="297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0"/>
  <sheetViews>
    <sheetView topLeftCell="A58" zoomScale="115" zoomScaleNormal="115" workbookViewId="0">
      <selection activeCell="N62" sqref="N62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7" t="s">
        <v>50</v>
      </c>
      <c r="B1" s="338"/>
      <c r="C1" s="338"/>
      <c r="D1" s="35"/>
      <c r="E1" s="36"/>
      <c r="F1" s="36"/>
      <c r="G1" s="36"/>
      <c r="H1" s="176"/>
      <c r="I1" s="222"/>
      <c r="J1" s="35"/>
      <c r="K1" s="36"/>
      <c r="L1" s="35"/>
      <c r="M1" s="239"/>
    </row>
    <row r="2" spans="1:21" ht="15" customHeight="1" x14ac:dyDescent="0.2">
      <c r="A2" s="223" t="s">
        <v>0</v>
      </c>
      <c r="B2" s="224" t="s">
        <v>17</v>
      </c>
      <c r="C2" s="225" t="s">
        <v>2</v>
      </c>
      <c r="D2" s="225" t="s">
        <v>3</v>
      </c>
      <c r="E2" s="226" t="s">
        <v>20</v>
      </c>
      <c r="F2" s="227" t="s">
        <v>18</v>
      </c>
      <c r="G2" s="227" t="s">
        <v>5</v>
      </c>
      <c r="H2" s="225" t="s">
        <v>19</v>
      </c>
      <c r="I2" s="236" t="s">
        <v>40</v>
      </c>
      <c r="J2" s="238" t="s">
        <v>29</v>
      </c>
      <c r="K2" s="228" t="s">
        <v>30</v>
      </c>
      <c r="L2" s="229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03">
        <v>44440</v>
      </c>
      <c r="B3" s="204" t="s">
        <v>249</v>
      </c>
      <c r="C3" s="205" t="s">
        <v>250</v>
      </c>
      <c r="D3" s="205" t="s">
        <v>251</v>
      </c>
      <c r="E3" s="196" t="s">
        <v>252</v>
      </c>
      <c r="F3" s="230">
        <v>2</v>
      </c>
      <c r="G3" s="230">
        <v>21</v>
      </c>
      <c r="H3" s="205" t="s">
        <v>253</v>
      </c>
      <c r="I3" s="79">
        <v>1</v>
      </c>
      <c r="J3" s="231">
        <v>2115</v>
      </c>
      <c r="K3" s="232">
        <v>481</v>
      </c>
      <c r="L3" s="160">
        <v>230000</v>
      </c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">
      <c r="A4" s="203">
        <v>44440</v>
      </c>
      <c r="B4" s="71" t="s">
        <v>254</v>
      </c>
      <c r="C4" s="72" t="s">
        <v>255</v>
      </c>
      <c r="D4" s="72" t="s">
        <v>256</v>
      </c>
      <c r="E4" s="196">
        <v>1</v>
      </c>
      <c r="F4" s="201">
        <v>13</v>
      </c>
      <c r="G4" s="72">
        <v>13</v>
      </c>
      <c r="H4" s="72" t="s">
        <v>257</v>
      </c>
      <c r="I4" s="81">
        <v>1</v>
      </c>
      <c r="J4" s="202">
        <v>1842</v>
      </c>
      <c r="K4" s="97">
        <v>493</v>
      </c>
      <c r="L4" s="160">
        <v>167112</v>
      </c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203">
        <v>44440</v>
      </c>
      <c r="B5" s="71" t="s">
        <v>271</v>
      </c>
      <c r="C5" s="72" t="s">
        <v>272</v>
      </c>
      <c r="D5" s="241" t="s">
        <v>273</v>
      </c>
      <c r="E5" s="196">
        <v>13</v>
      </c>
      <c r="F5" s="197">
        <v>45</v>
      </c>
      <c r="G5" s="197">
        <v>2</v>
      </c>
      <c r="H5" s="205" t="s">
        <v>274</v>
      </c>
      <c r="I5" s="81">
        <v>1</v>
      </c>
      <c r="J5" s="75">
        <v>2360</v>
      </c>
      <c r="K5" s="97">
        <v>720</v>
      </c>
      <c r="L5" s="160">
        <v>155760</v>
      </c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161">
        <v>44440</v>
      </c>
      <c r="B6" s="71" t="s">
        <v>275</v>
      </c>
      <c r="C6" s="72" t="s">
        <v>276</v>
      </c>
      <c r="D6" s="72" t="s">
        <v>277</v>
      </c>
      <c r="E6" s="196" t="s">
        <v>252</v>
      </c>
      <c r="F6" s="197">
        <v>19</v>
      </c>
      <c r="G6" s="197">
        <v>18</v>
      </c>
      <c r="H6" s="205" t="s">
        <v>278</v>
      </c>
      <c r="I6" s="81">
        <v>1</v>
      </c>
      <c r="J6" s="202">
        <v>2233</v>
      </c>
      <c r="K6" s="97">
        <v>1006</v>
      </c>
      <c r="L6" s="160">
        <v>213774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203">
        <v>44441</v>
      </c>
      <c r="B7" s="204" t="s">
        <v>266</v>
      </c>
      <c r="C7" s="205" t="s">
        <v>267</v>
      </c>
      <c r="D7" s="205" t="s">
        <v>205</v>
      </c>
      <c r="E7" s="196">
        <v>20</v>
      </c>
      <c r="F7" s="312">
        <v>31</v>
      </c>
      <c r="G7" s="205">
        <v>1</v>
      </c>
      <c r="H7" s="205" t="s">
        <v>268</v>
      </c>
      <c r="I7" s="79">
        <v>1</v>
      </c>
      <c r="J7" s="202">
        <v>2099</v>
      </c>
      <c r="K7" s="314">
        <v>863</v>
      </c>
      <c r="L7" s="198">
        <v>195492</v>
      </c>
    </row>
    <row r="8" spans="1:21" ht="15" customHeight="1" x14ac:dyDescent="0.2">
      <c r="A8" s="203">
        <v>44441</v>
      </c>
      <c r="B8" s="71" t="s">
        <v>279</v>
      </c>
      <c r="C8" s="72" t="s">
        <v>280</v>
      </c>
      <c r="D8" s="243" t="s">
        <v>251</v>
      </c>
      <c r="E8" s="196" t="s">
        <v>282</v>
      </c>
      <c r="F8" s="230">
        <v>2</v>
      </c>
      <c r="G8" s="230">
        <v>15</v>
      </c>
      <c r="H8" s="205" t="s">
        <v>281</v>
      </c>
      <c r="I8" s="81">
        <v>1</v>
      </c>
      <c r="J8" s="75">
        <v>2786</v>
      </c>
      <c r="K8" s="97">
        <v>926</v>
      </c>
      <c r="L8" s="160">
        <v>300000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203">
        <v>44442</v>
      </c>
      <c r="B9" s="204" t="s">
        <v>258</v>
      </c>
      <c r="C9" s="205" t="s">
        <v>259</v>
      </c>
      <c r="D9" s="205" t="s">
        <v>260</v>
      </c>
      <c r="E9" s="196">
        <v>3</v>
      </c>
      <c r="F9" s="230">
        <v>1</v>
      </c>
      <c r="G9" s="230">
        <v>10</v>
      </c>
      <c r="H9" s="205" t="s">
        <v>261</v>
      </c>
      <c r="I9" s="79">
        <v>1</v>
      </c>
      <c r="J9" s="231">
        <v>1724</v>
      </c>
      <c r="K9" s="232">
        <v>569</v>
      </c>
      <c r="L9" s="160">
        <v>151470</v>
      </c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">
      <c r="A10" s="203">
        <v>44442</v>
      </c>
      <c r="B10" s="204" t="s">
        <v>262</v>
      </c>
      <c r="C10" s="205" t="s">
        <v>263</v>
      </c>
      <c r="D10" s="205" t="s">
        <v>260</v>
      </c>
      <c r="E10" s="196">
        <v>3</v>
      </c>
      <c r="F10" s="230">
        <v>14</v>
      </c>
      <c r="G10" s="230">
        <v>7</v>
      </c>
      <c r="H10" s="205" t="s">
        <v>261</v>
      </c>
      <c r="I10" s="79">
        <v>1</v>
      </c>
      <c r="J10" s="231">
        <v>1562</v>
      </c>
      <c r="K10" s="232">
        <v>526</v>
      </c>
      <c r="L10" s="160">
        <v>137808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3">
        <v>44442</v>
      </c>
      <c r="B11" s="204" t="s">
        <v>264</v>
      </c>
      <c r="C11" s="205" t="s">
        <v>265</v>
      </c>
      <c r="D11" s="205" t="s">
        <v>260</v>
      </c>
      <c r="E11" s="196">
        <v>3</v>
      </c>
      <c r="F11" s="230">
        <v>24</v>
      </c>
      <c r="G11" s="230">
        <v>7</v>
      </c>
      <c r="H11" s="205" t="s">
        <v>261</v>
      </c>
      <c r="I11" s="79">
        <v>1</v>
      </c>
      <c r="J11" s="231">
        <v>1844</v>
      </c>
      <c r="K11" s="232">
        <v>599</v>
      </c>
      <c r="L11" s="160">
        <v>161238</v>
      </c>
      <c r="O11" s="2"/>
      <c r="P11" s="2"/>
      <c r="Q11" s="2"/>
      <c r="R11" s="2"/>
      <c r="S11" s="2"/>
      <c r="T11" s="2"/>
      <c r="U11" s="2"/>
    </row>
    <row r="12" spans="1:21" ht="15" customHeight="1" x14ac:dyDescent="0.2">
      <c r="A12" s="203">
        <v>44442</v>
      </c>
      <c r="B12" s="71" t="s">
        <v>269</v>
      </c>
      <c r="C12" s="72" t="s">
        <v>270</v>
      </c>
      <c r="D12" s="241" t="s">
        <v>260</v>
      </c>
      <c r="E12" s="196">
        <v>3</v>
      </c>
      <c r="F12" s="197">
        <v>28</v>
      </c>
      <c r="G12" s="197">
        <v>7</v>
      </c>
      <c r="H12" s="205" t="s">
        <v>261</v>
      </c>
      <c r="I12" s="81">
        <v>1</v>
      </c>
      <c r="J12" s="75">
        <v>2039</v>
      </c>
      <c r="K12" s="97">
        <v>650</v>
      </c>
      <c r="L12" s="160">
        <v>177474</v>
      </c>
      <c r="M12" s="2"/>
      <c r="N12" s="2"/>
    </row>
    <row r="13" spans="1:21" ht="15" customHeight="1" x14ac:dyDescent="0.2">
      <c r="A13" s="203">
        <v>44447</v>
      </c>
      <c r="B13" s="204" t="s">
        <v>283</v>
      </c>
      <c r="C13" s="205" t="s">
        <v>284</v>
      </c>
      <c r="D13" s="205" t="s">
        <v>205</v>
      </c>
      <c r="E13" s="196">
        <v>20</v>
      </c>
      <c r="F13" s="230">
        <v>8</v>
      </c>
      <c r="G13" s="230">
        <v>3</v>
      </c>
      <c r="H13" s="205" t="s">
        <v>285</v>
      </c>
      <c r="I13" s="79">
        <v>1</v>
      </c>
      <c r="J13" s="231">
        <v>2294</v>
      </c>
      <c r="K13" s="232">
        <v>1095</v>
      </c>
      <c r="L13" s="160">
        <v>300000</v>
      </c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03">
        <v>44447</v>
      </c>
      <c r="B14" s="204" t="s">
        <v>286</v>
      </c>
      <c r="C14" s="205" t="s">
        <v>287</v>
      </c>
      <c r="D14" s="205" t="s">
        <v>288</v>
      </c>
      <c r="E14" s="196"/>
      <c r="F14" s="230">
        <v>26</v>
      </c>
      <c r="G14" s="230">
        <v>1</v>
      </c>
      <c r="H14" s="205" t="s">
        <v>289</v>
      </c>
      <c r="I14" s="81">
        <v>1</v>
      </c>
      <c r="J14" s="202">
        <v>1347</v>
      </c>
      <c r="K14" s="314">
        <v>210</v>
      </c>
      <c r="L14" s="198">
        <v>102762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5" customHeight="1" x14ac:dyDescent="0.2">
      <c r="A15" s="203">
        <v>44447</v>
      </c>
      <c r="B15" s="204" t="s">
        <v>290</v>
      </c>
      <c r="C15" s="205" t="s">
        <v>291</v>
      </c>
      <c r="D15" s="205" t="s">
        <v>292</v>
      </c>
      <c r="E15" s="196"/>
      <c r="F15" s="230">
        <v>35</v>
      </c>
      <c r="G15" s="230" t="s">
        <v>293</v>
      </c>
      <c r="H15" s="205" t="s">
        <v>294</v>
      </c>
      <c r="I15" s="79">
        <v>1</v>
      </c>
      <c r="J15" s="231">
        <v>1393</v>
      </c>
      <c r="K15" s="232">
        <v>297</v>
      </c>
      <c r="L15" s="160">
        <v>115500</v>
      </c>
    </row>
    <row r="16" spans="1:21" ht="15" customHeight="1" x14ac:dyDescent="0.2">
      <c r="A16" s="203">
        <v>44447</v>
      </c>
      <c r="B16" s="204" t="s">
        <v>295</v>
      </c>
      <c r="C16" s="205" t="s">
        <v>296</v>
      </c>
      <c r="D16" s="205" t="s">
        <v>297</v>
      </c>
      <c r="E16" s="196"/>
      <c r="F16" s="230">
        <v>7</v>
      </c>
      <c r="G16" s="230">
        <v>1</v>
      </c>
      <c r="H16" s="205" t="s">
        <v>294</v>
      </c>
      <c r="I16" s="79">
        <v>1</v>
      </c>
      <c r="J16" s="231">
        <v>1383</v>
      </c>
      <c r="K16" s="313">
        <v>454</v>
      </c>
      <c r="L16" s="198">
        <v>132000</v>
      </c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3">
        <v>44447</v>
      </c>
      <c r="B17" s="204" t="s">
        <v>298</v>
      </c>
      <c r="C17" s="205" t="s">
        <v>299</v>
      </c>
      <c r="D17" s="205" t="s">
        <v>256</v>
      </c>
      <c r="E17" s="196">
        <v>1</v>
      </c>
      <c r="F17" s="230">
        <v>14</v>
      </c>
      <c r="G17" s="230">
        <v>13</v>
      </c>
      <c r="H17" s="205" t="s">
        <v>257</v>
      </c>
      <c r="I17" s="79">
        <v>1</v>
      </c>
      <c r="J17" s="231">
        <v>1995</v>
      </c>
      <c r="K17" s="232">
        <v>6730</v>
      </c>
      <c r="L17" s="160">
        <v>193644</v>
      </c>
      <c r="M17" s="2"/>
    </row>
    <row r="18" spans="1:21" ht="15" customHeight="1" x14ac:dyDescent="0.2">
      <c r="A18" s="161">
        <v>44448</v>
      </c>
      <c r="B18" s="71" t="s">
        <v>391</v>
      </c>
      <c r="C18" s="72" t="s">
        <v>392</v>
      </c>
      <c r="D18" s="72" t="s">
        <v>251</v>
      </c>
      <c r="E18" s="196">
        <v>1</v>
      </c>
      <c r="F18" s="197">
        <v>5</v>
      </c>
      <c r="G18" s="197">
        <v>8</v>
      </c>
      <c r="H18" s="205" t="s">
        <v>393</v>
      </c>
      <c r="I18" s="81">
        <v>1</v>
      </c>
      <c r="J18" s="75">
        <v>2108</v>
      </c>
      <c r="K18" s="97">
        <v>643</v>
      </c>
      <c r="L18" s="160">
        <v>220000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ht="15" customHeight="1" x14ac:dyDescent="0.2">
      <c r="A19" s="203">
        <v>44449</v>
      </c>
      <c r="B19" s="204" t="s">
        <v>394</v>
      </c>
      <c r="C19" s="205" t="s">
        <v>395</v>
      </c>
      <c r="D19" s="205" t="s">
        <v>288</v>
      </c>
      <c r="E19" s="196"/>
      <c r="F19" s="230">
        <v>7</v>
      </c>
      <c r="G19" s="230">
        <v>1</v>
      </c>
      <c r="H19" s="205" t="s">
        <v>396</v>
      </c>
      <c r="I19" s="79">
        <v>1</v>
      </c>
      <c r="J19" s="231">
        <v>1485</v>
      </c>
      <c r="K19" s="232">
        <v>167</v>
      </c>
      <c r="L19" s="160">
        <v>109032</v>
      </c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203">
        <v>44452</v>
      </c>
      <c r="B20" s="204" t="s">
        <v>542</v>
      </c>
      <c r="C20" s="205" t="s">
        <v>543</v>
      </c>
      <c r="D20" s="205" t="s">
        <v>251</v>
      </c>
      <c r="E20" s="196">
        <v>1</v>
      </c>
      <c r="F20" s="230">
        <v>7</v>
      </c>
      <c r="G20" s="230">
        <v>27</v>
      </c>
      <c r="H20" s="205" t="s">
        <v>393</v>
      </c>
      <c r="I20" s="79">
        <v>1</v>
      </c>
      <c r="J20" s="231">
        <v>1959</v>
      </c>
      <c r="K20" s="232">
        <v>829</v>
      </c>
      <c r="L20" s="160">
        <v>209000</v>
      </c>
      <c r="N20" s="2"/>
      <c r="T20" s="2"/>
      <c r="U20" s="2"/>
    </row>
    <row r="21" spans="1:21" s="2" customFormat="1" ht="15" customHeight="1" x14ac:dyDescent="0.2">
      <c r="A21" s="203">
        <v>44453</v>
      </c>
      <c r="B21" s="204" t="s">
        <v>544</v>
      </c>
      <c r="C21" s="205" t="s">
        <v>545</v>
      </c>
      <c r="D21" s="205" t="s">
        <v>546</v>
      </c>
      <c r="E21" s="196"/>
      <c r="F21" s="230">
        <v>3</v>
      </c>
      <c r="G21" s="230">
        <v>26</v>
      </c>
      <c r="H21" s="205" t="s">
        <v>547</v>
      </c>
      <c r="I21" s="79">
        <v>1</v>
      </c>
      <c r="J21" s="231">
        <v>1028</v>
      </c>
      <c r="K21" s="232">
        <v>430</v>
      </c>
      <c r="L21" s="160">
        <v>130000</v>
      </c>
    </row>
    <row r="22" spans="1:21" s="2" customFormat="1" ht="15" customHeight="1" x14ac:dyDescent="0.2">
      <c r="A22" s="203">
        <v>44453</v>
      </c>
      <c r="B22" s="204" t="s">
        <v>548</v>
      </c>
      <c r="C22" s="205" t="s">
        <v>549</v>
      </c>
      <c r="D22" s="205" t="s">
        <v>550</v>
      </c>
      <c r="E22" s="196">
        <v>1</v>
      </c>
      <c r="F22" s="230">
        <v>3</v>
      </c>
      <c r="G22" s="230">
        <v>3</v>
      </c>
      <c r="H22" s="205" t="s">
        <v>551</v>
      </c>
      <c r="I22" s="79">
        <v>1</v>
      </c>
      <c r="J22" s="231">
        <v>1593</v>
      </c>
      <c r="K22" s="232">
        <v>534</v>
      </c>
      <c r="L22" s="160">
        <v>140316</v>
      </c>
    </row>
    <row r="23" spans="1:21" s="2" customFormat="1" ht="15" customHeight="1" x14ac:dyDescent="0.2">
      <c r="A23" s="203">
        <v>44454</v>
      </c>
      <c r="B23" s="204" t="s">
        <v>552</v>
      </c>
      <c r="C23" s="205" t="s">
        <v>553</v>
      </c>
      <c r="D23" s="205" t="s">
        <v>256</v>
      </c>
      <c r="E23" s="196">
        <v>1</v>
      </c>
      <c r="F23" s="230">
        <v>15</v>
      </c>
      <c r="G23" s="230">
        <v>13</v>
      </c>
      <c r="H23" s="205" t="s">
        <v>257</v>
      </c>
      <c r="I23" s="79">
        <v>1</v>
      </c>
      <c r="J23" s="231">
        <v>1827</v>
      </c>
      <c r="K23" s="232">
        <v>721</v>
      </c>
      <c r="L23" s="160">
        <v>179916</v>
      </c>
    </row>
    <row r="24" spans="1:21" s="2" customFormat="1" ht="15" customHeight="1" x14ac:dyDescent="0.2">
      <c r="A24" s="203">
        <v>44454</v>
      </c>
      <c r="B24" s="204" t="s">
        <v>554</v>
      </c>
      <c r="C24" s="205" t="s">
        <v>555</v>
      </c>
      <c r="D24" s="243" t="s">
        <v>297</v>
      </c>
      <c r="E24" s="196"/>
      <c r="F24" s="230">
        <v>10</v>
      </c>
      <c r="G24" s="230">
        <v>1</v>
      </c>
      <c r="H24" s="205" t="s">
        <v>294</v>
      </c>
      <c r="I24" s="79">
        <v>1</v>
      </c>
      <c r="J24" s="231">
        <v>1272</v>
      </c>
      <c r="K24" s="232">
        <v>452</v>
      </c>
      <c r="L24" s="160">
        <v>115500</v>
      </c>
    </row>
    <row r="25" spans="1:21" s="2" customFormat="1" ht="15" customHeight="1" x14ac:dyDescent="0.2">
      <c r="A25" s="161">
        <v>44454</v>
      </c>
      <c r="B25" s="71" t="s">
        <v>556</v>
      </c>
      <c r="C25" s="72" t="s">
        <v>557</v>
      </c>
      <c r="D25" s="72" t="s">
        <v>297</v>
      </c>
      <c r="E25" s="196"/>
      <c r="F25" s="201">
        <v>6</v>
      </c>
      <c r="G25" s="72">
        <v>2</v>
      </c>
      <c r="H25" s="72" t="s">
        <v>294</v>
      </c>
      <c r="I25" s="81">
        <v>1</v>
      </c>
      <c r="J25" s="75">
        <v>1115</v>
      </c>
      <c r="K25" s="97">
        <v>529</v>
      </c>
      <c r="L25" s="160">
        <v>115500</v>
      </c>
    </row>
    <row r="26" spans="1:21" s="2" customFormat="1" ht="15" customHeight="1" x14ac:dyDescent="0.2">
      <c r="A26" s="203">
        <v>44454</v>
      </c>
      <c r="B26" s="204" t="s">
        <v>570</v>
      </c>
      <c r="C26" s="205" t="s">
        <v>571</v>
      </c>
      <c r="D26" s="243" t="s">
        <v>297</v>
      </c>
      <c r="E26" s="196"/>
      <c r="F26" s="230">
        <v>5</v>
      </c>
      <c r="G26" s="230">
        <v>1</v>
      </c>
      <c r="H26" s="205" t="s">
        <v>294</v>
      </c>
      <c r="I26" s="79">
        <v>1</v>
      </c>
      <c r="J26" s="231">
        <v>1383</v>
      </c>
      <c r="K26" s="232">
        <v>454</v>
      </c>
      <c r="L26" s="198">
        <v>132000</v>
      </c>
    </row>
    <row r="27" spans="1:21" s="2" customFormat="1" ht="15" customHeight="1" x14ac:dyDescent="0.2">
      <c r="A27" s="203">
        <v>44454</v>
      </c>
      <c r="B27" s="204" t="s">
        <v>572</v>
      </c>
      <c r="C27" s="205" t="s">
        <v>573</v>
      </c>
      <c r="D27" s="205" t="s">
        <v>297</v>
      </c>
      <c r="E27" s="196"/>
      <c r="F27" s="230">
        <v>3</v>
      </c>
      <c r="G27" s="230">
        <v>2</v>
      </c>
      <c r="H27" s="205" t="s">
        <v>294</v>
      </c>
      <c r="I27" s="79">
        <v>1</v>
      </c>
      <c r="J27" s="231">
        <v>1329</v>
      </c>
      <c r="K27" s="232">
        <v>496</v>
      </c>
      <c r="L27" s="160">
        <v>132000</v>
      </c>
    </row>
    <row r="28" spans="1:21" s="2" customFormat="1" ht="15" customHeight="1" x14ac:dyDescent="0.2">
      <c r="A28" s="203">
        <v>44459</v>
      </c>
      <c r="B28" s="204" t="s">
        <v>762</v>
      </c>
      <c r="C28" s="205" t="s">
        <v>763</v>
      </c>
      <c r="D28" s="205" t="s">
        <v>256</v>
      </c>
      <c r="E28" s="196">
        <v>1</v>
      </c>
      <c r="F28" s="230">
        <v>16</v>
      </c>
      <c r="G28" s="230">
        <v>13</v>
      </c>
      <c r="H28" s="205" t="s">
        <v>764</v>
      </c>
      <c r="I28" s="79">
        <v>1</v>
      </c>
      <c r="J28" s="231">
        <v>2247</v>
      </c>
      <c r="K28" s="232">
        <v>721</v>
      </c>
      <c r="L28" s="160">
        <v>205260</v>
      </c>
      <c r="M28" s="1"/>
    </row>
    <row r="29" spans="1:21" s="2" customFormat="1" ht="15" customHeight="1" x14ac:dyDescent="0.2">
      <c r="A29" s="203">
        <v>44459</v>
      </c>
      <c r="B29" s="204" t="s">
        <v>765</v>
      </c>
      <c r="C29" s="243" t="s">
        <v>766</v>
      </c>
      <c r="D29" s="205" t="s">
        <v>767</v>
      </c>
      <c r="E29" s="196">
        <v>4</v>
      </c>
      <c r="F29" s="230">
        <v>32</v>
      </c>
      <c r="G29" s="230">
        <v>12</v>
      </c>
      <c r="H29" s="205" t="s">
        <v>551</v>
      </c>
      <c r="I29" s="79">
        <v>1</v>
      </c>
      <c r="J29" s="231">
        <v>1349</v>
      </c>
      <c r="K29" s="232">
        <v>444</v>
      </c>
      <c r="L29" s="160">
        <v>117678</v>
      </c>
    </row>
    <row r="30" spans="1:21" s="2" customFormat="1" ht="15" customHeight="1" x14ac:dyDescent="0.2">
      <c r="A30" s="203">
        <v>44459</v>
      </c>
      <c r="B30" s="204" t="s">
        <v>768</v>
      </c>
      <c r="C30" s="205" t="s">
        <v>769</v>
      </c>
      <c r="D30" s="205" t="s">
        <v>745</v>
      </c>
      <c r="E30" s="196">
        <v>1</v>
      </c>
      <c r="F30" s="230">
        <v>9</v>
      </c>
      <c r="G30" s="230">
        <v>2</v>
      </c>
      <c r="H30" s="205" t="s">
        <v>606</v>
      </c>
      <c r="I30" s="79">
        <v>1</v>
      </c>
      <c r="J30" s="231">
        <v>1707</v>
      </c>
      <c r="K30" s="232">
        <v>437</v>
      </c>
      <c r="L30" s="160">
        <v>141504</v>
      </c>
    </row>
    <row r="31" spans="1:21" s="2" customFormat="1" ht="15" customHeight="1" x14ac:dyDescent="0.2">
      <c r="A31" s="203">
        <v>44459</v>
      </c>
      <c r="B31" s="204" t="s">
        <v>852</v>
      </c>
      <c r="C31" s="205" t="s">
        <v>853</v>
      </c>
      <c r="D31" s="205" t="s">
        <v>260</v>
      </c>
      <c r="E31" s="196">
        <v>3</v>
      </c>
      <c r="F31" s="230">
        <v>33</v>
      </c>
      <c r="G31" s="230">
        <v>7</v>
      </c>
      <c r="H31" s="205" t="s">
        <v>261</v>
      </c>
      <c r="I31" s="79">
        <v>1</v>
      </c>
      <c r="J31" s="231">
        <v>2039</v>
      </c>
      <c r="K31" s="232">
        <v>657</v>
      </c>
      <c r="L31" s="160">
        <v>177936</v>
      </c>
      <c r="M31" s="1"/>
    </row>
    <row r="32" spans="1:21" s="2" customFormat="1" ht="15" customHeight="1" x14ac:dyDescent="0.2">
      <c r="A32" s="203">
        <v>44461</v>
      </c>
      <c r="B32" s="204" t="s">
        <v>740</v>
      </c>
      <c r="C32" s="205" t="s">
        <v>741</v>
      </c>
      <c r="D32" s="205" t="s">
        <v>251</v>
      </c>
      <c r="E32" s="196"/>
      <c r="F32" s="230">
        <v>5</v>
      </c>
      <c r="G32" s="230">
        <v>25</v>
      </c>
      <c r="H32" s="205" t="s">
        <v>742</v>
      </c>
      <c r="I32" s="79">
        <v>1</v>
      </c>
      <c r="J32" s="231">
        <v>1847</v>
      </c>
      <c r="K32" s="232">
        <v>662</v>
      </c>
      <c r="L32" s="160">
        <v>181500</v>
      </c>
      <c r="O32" s="1"/>
      <c r="P32" s="1"/>
      <c r="Q32" s="1"/>
      <c r="R32" s="1"/>
      <c r="S32" s="1"/>
      <c r="T32" s="1"/>
      <c r="U32" s="1"/>
    </row>
    <row r="33" spans="1:21" s="2" customFormat="1" ht="15" customHeight="1" x14ac:dyDescent="0.2">
      <c r="A33" s="203">
        <v>44461</v>
      </c>
      <c r="B33" s="204" t="s">
        <v>743</v>
      </c>
      <c r="C33" s="205" t="s">
        <v>744</v>
      </c>
      <c r="D33" s="205" t="s">
        <v>745</v>
      </c>
      <c r="E33" s="196">
        <v>3</v>
      </c>
      <c r="F33" s="230">
        <v>5</v>
      </c>
      <c r="G33" s="230">
        <v>9</v>
      </c>
      <c r="H33" s="205" t="s">
        <v>606</v>
      </c>
      <c r="I33" s="79">
        <v>1</v>
      </c>
      <c r="J33" s="231">
        <v>1742</v>
      </c>
      <c r="K33" s="232">
        <v>560</v>
      </c>
      <c r="L33" s="160">
        <v>151932</v>
      </c>
      <c r="O33" s="1"/>
      <c r="P33" s="1"/>
      <c r="Q33" s="1"/>
      <c r="R33" s="1"/>
      <c r="S33" s="1"/>
      <c r="T33" s="1"/>
      <c r="U33" s="1"/>
    </row>
    <row r="34" spans="1:21" s="2" customFormat="1" ht="14.25" customHeight="1" x14ac:dyDescent="0.2">
      <c r="A34" s="161">
        <v>44461</v>
      </c>
      <c r="B34" s="71" t="s">
        <v>746</v>
      </c>
      <c r="C34" s="72" t="s">
        <v>747</v>
      </c>
      <c r="D34" s="72" t="s">
        <v>745</v>
      </c>
      <c r="E34" s="196">
        <v>3</v>
      </c>
      <c r="F34" s="197">
        <v>1</v>
      </c>
      <c r="G34" s="197">
        <v>9</v>
      </c>
      <c r="H34" s="205" t="s">
        <v>606</v>
      </c>
      <c r="I34" s="81">
        <v>1</v>
      </c>
      <c r="J34" s="202">
        <v>1849</v>
      </c>
      <c r="K34" s="97">
        <v>483</v>
      </c>
      <c r="L34" s="160">
        <v>153912</v>
      </c>
      <c r="M34" s="1"/>
      <c r="N34" s="1"/>
    </row>
    <row r="35" spans="1:21" s="2" customFormat="1" ht="14.25" customHeight="1" x14ac:dyDescent="0.2">
      <c r="A35" s="203">
        <v>44461</v>
      </c>
      <c r="B35" s="204" t="s">
        <v>748</v>
      </c>
      <c r="C35" s="205" t="s">
        <v>749</v>
      </c>
      <c r="D35" s="205" t="s">
        <v>745</v>
      </c>
      <c r="E35" s="196">
        <v>3</v>
      </c>
      <c r="F35" s="230">
        <v>2</v>
      </c>
      <c r="G35" s="230">
        <v>9</v>
      </c>
      <c r="H35" s="205" t="s">
        <v>606</v>
      </c>
      <c r="I35" s="81">
        <v>1</v>
      </c>
      <c r="J35" s="202">
        <v>1307</v>
      </c>
      <c r="K35" s="314">
        <v>410</v>
      </c>
      <c r="L35" s="198">
        <v>113322</v>
      </c>
    </row>
    <row r="36" spans="1:21" s="2" customFormat="1" ht="14.25" customHeight="1" x14ac:dyDescent="0.2">
      <c r="A36" s="203">
        <v>44461</v>
      </c>
      <c r="B36" s="204" t="s">
        <v>750</v>
      </c>
      <c r="C36" s="205" t="s">
        <v>751</v>
      </c>
      <c r="D36" s="205" t="s">
        <v>745</v>
      </c>
      <c r="E36" s="196">
        <v>3</v>
      </c>
      <c r="F36" s="230">
        <v>7</v>
      </c>
      <c r="G36" s="230">
        <v>9</v>
      </c>
      <c r="H36" s="205" t="s">
        <v>606</v>
      </c>
      <c r="I36" s="79">
        <v>1</v>
      </c>
      <c r="J36" s="231">
        <v>1523</v>
      </c>
      <c r="K36" s="232">
        <v>577</v>
      </c>
      <c r="L36" s="160">
        <v>138600</v>
      </c>
      <c r="M36" s="1"/>
      <c r="N36" s="1"/>
      <c r="O36" s="1"/>
      <c r="P36" s="1"/>
      <c r="Q36" s="1"/>
      <c r="R36" s="1"/>
      <c r="S36" s="1"/>
      <c r="T36" s="1"/>
      <c r="U36" s="1"/>
    </row>
    <row r="37" spans="1:21" s="2" customFormat="1" ht="14.25" customHeight="1" x14ac:dyDescent="0.2">
      <c r="A37" s="203">
        <v>44461</v>
      </c>
      <c r="B37" s="204" t="s">
        <v>752</v>
      </c>
      <c r="C37" s="205" t="s">
        <v>753</v>
      </c>
      <c r="D37" s="205" t="s">
        <v>745</v>
      </c>
      <c r="E37" s="196">
        <v>3</v>
      </c>
      <c r="F37" s="230">
        <v>9</v>
      </c>
      <c r="G37" s="230">
        <v>9</v>
      </c>
      <c r="H37" s="205" t="s">
        <v>606</v>
      </c>
      <c r="I37" s="79">
        <v>1</v>
      </c>
      <c r="J37" s="231">
        <v>1561</v>
      </c>
      <c r="K37" s="232">
        <v>638</v>
      </c>
      <c r="L37" s="160">
        <v>145134</v>
      </c>
    </row>
    <row r="38" spans="1:21" s="2" customFormat="1" ht="14.25" customHeight="1" x14ac:dyDescent="0.2">
      <c r="A38" s="203">
        <v>44461</v>
      </c>
      <c r="B38" s="204" t="s">
        <v>754</v>
      </c>
      <c r="C38" s="205" t="s">
        <v>755</v>
      </c>
      <c r="D38" s="205" t="s">
        <v>745</v>
      </c>
      <c r="E38" s="196">
        <v>3</v>
      </c>
      <c r="F38" s="230">
        <v>11</v>
      </c>
      <c r="G38" s="230">
        <v>9</v>
      </c>
      <c r="H38" s="205" t="s">
        <v>606</v>
      </c>
      <c r="I38" s="79">
        <v>1</v>
      </c>
      <c r="J38" s="231">
        <v>1561</v>
      </c>
      <c r="K38" s="313">
        <v>638</v>
      </c>
      <c r="L38" s="198">
        <v>145134</v>
      </c>
    </row>
    <row r="39" spans="1:21" s="2" customFormat="1" ht="14.25" customHeight="1" x14ac:dyDescent="0.2">
      <c r="A39" s="161">
        <v>44461</v>
      </c>
      <c r="B39" s="71" t="s">
        <v>756</v>
      </c>
      <c r="C39" s="72" t="s">
        <v>757</v>
      </c>
      <c r="D39" s="72" t="s">
        <v>745</v>
      </c>
      <c r="E39" s="196">
        <v>3</v>
      </c>
      <c r="F39" s="197">
        <v>3</v>
      </c>
      <c r="G39" s="197">
        <v>9</v>
      </c>
      <c r="H39" s="205" t="s">
        <v>606</v>
      </c>
      <c r="I39" s="81">
        <v>1</v>
      </c>
      <c r="J39" s="202">
        <v>2153</v>
      </c>
      <c r="K39" s="97">
        <v>396</v>
      </c>
      <c r="L39" s="198">
        <v>168234</v>
      </c>
      <c r="N39" s="1"/>
    </row>
    <row r="40" spans="1:21" s="2" customFormat="1" ht="14.25" customHeight="1" x14ac:dyDescent="0.2">
      <c r="A40" s="203">
        <v>44461</v>
      </c>
      <c r="B40" s="204" t="s">
        <v>758</v>
      </c>
      <c r="C40" s="205" t="s">
        <v>759</v>
      </c>
      <c r="D40" s="205" t="s">
        <v>745</v>
      </c>
      <c r="E40" s="196">
        <v>3</v>
      </c>
      <c r="F40" s="230">
        <v>4</v>
      </c>
      <c r="G40" s="230">
        <v>9</v>
      </c>
      <c r="H40" s="205" t="s">
        <v>606</v>
      </c>
      <c r="I40" s="79">
        <v>1</v>
      </c>
      <c r="J40" s="231">
        <v>2265</v>
      </c>
      <c r="K40" s="232">
        <v>683</v>
      </c>
      <c r="L40" s="160">
        <v>187968</v>
      </c>
      <c r="M40" s="1"/>
      <c r="O40" s="1"/>
      <c r="P40" s="1"/>
      <c r="Q40" s="1"/>
      <c r="R40" s="1"/>
      <c r="S40" s="1"/>
      <c r="T40" s="1"/>
      <c r="U40" s="1"/>
    </row>
    <row r="41" spans="1:21" s="2" customFormat="1" ht="14.25" customHeight="1" x14ac:dyDescent="0.2">
      <c r="A41" s="203">
        <v>44461</v>
      </c>
      <c r="B41" s="204" t="s">
        <v>760</v>
      </c>
      <c r="C41" s="205" t="s">
        <v>761</v>
      </c>
      <c r="D41" s="205" t="s">
        <v>745</v>
      </c>
      <c r="E41" s="196">
        <v>3</v>
      </c>
      <c r="F41" s="230">
        <v>8</v>
      </c>
      <c r="G41" s="230">
        <v>9</v>
      </c>
      <c r="H41" s="205" t="s">
        <v>606</v>
      </c>
      <c r="I41" s="79">
        <v>1</v>
      </c>
      <c r="J41" s="231">
        <v>2628</v>
      </c>
      <c r="K41" s="232">
        <v>589</v>
      </c>
      <c r="L41" s="198">
        <v>212322</v>
      </c>
      <c r="N41" s="1"/>
      <c r="O41" s="1"/>
      <c r="P41" s="1"/>
      <c r="Q41" s="1"/>
      <c r="R41" s="1"/>
      <c r="S41" s="1"/>
      <c r="T41" s="1"/>
      <c r="U41" s="1"/>
    </row>
    <row r="42" spans="1:21" s="2" customFormat="1" ht="14.25" customHeight="1" x14ac:dyDescent="0.2">
      <c r="A42" s="203">
        <v>44462</v>
      </c>
      <c r="B42" s="204" t="s">
        <v>826</v>
      </c>
      <c r="C42" s="205" t="s">
        <v>827</v>
      </c>
      <c r="D42" s="205" t="s">
        <v>251</v>
      </c>
      <c r="E42" s="196" t="s">
        <v>282</v>
      </c>
      <c r="F42" s="230">
        <v>19</v>
      </c>
      <c r="G42" s="230">
        <v>14</v>
      </c>
      <c r="H42" s="205" t="s">
        <v>828</v>
      </c>
      <c r="I42" s="79">
        <v>1</v>
      </c>
      <c r="J42" s="231">
        <v>2411</v>
      </c>
      <c r="K42" s="232">
        <v>799</v>
      </c>
      <c r="L42" s="160">
        <v>300000</v>
      </c>
      <c r="N42" s="1"/>
      <c r="T42" s="1"/>
      <c r="U42" s="1"/>
    </row>
    <row r="43" spans="1:21" s="2" customFormat="1" ht="14.25" customHeight="1" x14ac:dyDescent="0.2">
      <c r="A43" s="203">
        <v>44462</v>
      </c>
      <c r="B43" s="204" t="s">
        <v>829</v>
      </c>
      <c r="C43" s="205" t="s">
        <v>830</v>
      </c>
      <c r="D43" s="205" t="s">
        <v>297</v>
      </c>
      <c r="E43" s="196"/>
      <c r="F43" s="230">
        <v>8</v>
      </c>
      <c r="G43" s="230">
        <v>2</v>
      </c>
      <c r="H43" s="205" t="s">
        <v>294</v>
      </c>
      <c r="I43" s="79">
        <v>1</v>
      </c>
      <c r="J43" s="231">
        <v>1115</v>
      </c>
      <c r="K43" s="232">
        <v>529</v>
      </c>
      <c r="L43" s="160">
        <v>115000</v>
      </c>
      <c r="M43" s="1"/>
      <c r="N43" s="1"/>
    </row>
    <row r="44" spans="1:21" s="2" customFormat="1" ht="14.25" customHeight="1" x14ac:dyDescent="0.2">
      <c r="A44" s="203">
        <v>44462</v>
      </c>
      <c r="B44" s="204" t="s">
        <v>831</v>
      </c>
      <c r="C44" s="205" t="s">
        <v>832</v>
      </c>
      <c r="D44" s="205" t="s">
        <v>297</v>
      </c>
      <c r="E44" s="196"/>
      <c r="F44" s="230">
        <v>10</v>
      </c>
      <c r="G44" s="230">
        <v>2</v>
      </c>
      <c r="H44" s="205" t="s">
        <v>294</v>
      </c>
      <c r="I44" s="81">
        <v>1</v>
      </c>
      <c r="J44" s="231">
        <v>1393</v>
      </c>
      <c r="K44" s="313">
        <v>421</v>
      </c>
      <c r="L44" s="198">
        <v>132000</v>
      </c>
      <c r="T44" s="1"/>
      <c r="U44" s="1"/>
    </row>
    <row r="45" spans="1:21" s="2" customFormat="1" ht="14.25" customHeight="1" x14ac:dyDescent="0.2">
      <c r="A45" s="203">
        <v>44462</v>
      </c>
      <c r="B45" s="204" t="s">
        <v>854</v>
      </c>
      <c r="C45" s="205" t="s">
        <v>855</v>
      </c>
      <c r="D45" s="205" t="s">
        <v>856</v>
      </c>
      <c r="E45" s="196"/>
      <c r="F45" s="230">
        <v>1</v>
      </c>
      <c r="G45" s="230">
        <v>1</v>
      </c>
      <c r="H45" s="205" t="s">
        <v>857</v>
      </c>
      <c r="I45" s="79">
        <v>1</v>
      </c>
      <c r="J45" s="231">
        <v>1729</v>
      </c>
      <c r="K45" s="232">
        <v>367</v>
      </c>
      <c r="L45" s="160">
        <v>185000</v>
      </c>
      <c r="N45" s="1"/>
      <c r="O45" s="1"/>
      <c r="P45" s="1"/>
      <c r="Q45" s="1"/>
      <c r="R45" s="1"/>
      <c r="S45" s="1"/>
      <c r="T45" s="1"/>
      <c r="U45" s="1"/>
    </row>
    <row r="46" spans="1:21" s="2" customFormat="1" ht="14.25" customHeight="1" x14ac:dyDescent="0.2">
      <c r="A46" s="203">
        <v>44466</v>
      </c>
      <c r="B46" s="204" t="s">
        <v>833</v>
      </c>
      <c r="C46" s="205" t="s">
        <v>834</v>
      </c>
      <c r="D46" s="205" t="s">
        <v>835</v>
      </c>
      <c r="E46" s="196"/>
      <c r="F46" s="230" t="s">
        <v>836</v>
      </c>
      <c r="G46" s="230">
        <v>1</v>
      </c>
      <c r="H46" s="205" t="s">
        <v>837</v>
      </c>
      <c r="I46" s="79">
        <v>1</v>
      </c>
      <c r="J46" s="231">
        <v>1750</v>
      </c>
      <c r="K46" s="232">
        <v>338</v>
      </c>
      <c r="L46" s="160">
        <v>137808</v>
      </c>
    </row>
    <row r="47" spans="1:21" s="2" customFormat="1" ht="13.35" customHeight="1" x14ac:dyDescent="0.2">
      <c r="A47" s="203">
        <v>44466</v>
      </c>
      <c r="B47" s="204" t="s">
        <v>838</v>
      </c>
      <c r="C47" s="205" t="s">
        <v>839</v>
      </c>
      <c r="D47" s="205" t="s">
        <v>840</v>
      </c>
      <c r="E47" s="196"/>
      <c r="F47" s="230" t="s">
        <v>841</v>
      </c>
      <c r="G47" s="230">
        <v>2</v>
      </c>
      <c r="H47" s="205" t="s">
        <v>842</v>
      </c>
      <c r="I47" s="79">
        <v>1</v>
      </c>
      <c r="J47" s="231">
        <v>2470</v>
      </c>
      <c r="K47" s="232">
        <v>214</v>
      </c>
      <c r="L47" s="160">
        <v>177144</v>
      </c>
      <c r="M47" s="1"/>
    </row>
    <row r="48" spans="1:21" s="2" customFormat="1" ht="13.35" customHeight="1" x14ac:dyDescent="0.2">
      <c r="A48" s="203">
        <v>44466</v>
      </c>
      <c r="B48" s="204" t="s">
        <v>843</v>
      </c>
      <c r="C48" s="205" t="s">
        <v>844</v>
      </c>
      <c r="D48" s="205" t="s">
        <v>840</v>
      </c>
      <c r="E48" s="196"/>
      <c r="F48" s="230" t="s">
        <v>845</v>
      </c>
      <c r="G48" s="230">
        <v>2</v>
      </c>
      <c r="H48" s="205" t="s">
        <v>842</v>
      </c>
      <c r="I48" s="79">
        <v>1</v>
      </c>
      <c r="J48" s="231">
        <v>2228</v>
      </c>
      <c r="K48" s="232">
        <v>264</v>
      </c>
      <c r="L48" s="160">
        <v>164538</v>
      </c>
    </row>
    <row r="49" spans="1:21" s="2" customFormat="1" ht="13.35" customHeight="1" x14ac:dyDescent="0.2">
      <c r="A49" s="203">
        <v>44466</v>
      </c>
      <c r="B49" s="71" t="s">
        <v>846</v>
      </c>
      <c r="C49" s="72" t="s">
        <v>847</v>
      </c>
      <c r="D49" s="72" t="s">
        <v>84</v>
      </c>
      <c r="E49" s="196">
        <v>12</v>
      </c>
      <c r="F49" s="201">
        <v>9</v>
      </c>
      <c r="G49" s="72">
        <v>4</v>
      </c>
      <c r="H49" s="72" t="s">
        <v>848</v>
      </c>
      <c r="I49" s="81">
        <v>1</v>
      </c>
      <c r="J49" s="202">
        <v>2940</v>
      </c>
      <c r="K49" s="97">
        <v>821</v>
      </c>
      <c r="L49" s="160">
        <v>491570</v>
      </c>
      <c r="M49" s="1"/>
      <c r="N49" s="1"/>
      <c r="O49" s="1"/>
      <c r="P49" s="1"/>
      <c r="Q49" s="1"/>
      <c r="R49" s="1"/>
      <c r="S49" s="1"/>
      <c r="T49" s="1"/>
      <c r="U49" s="1"/>
    </row>
    <row r="50" spans="1:21" s="2" customFormat="1" ht="13.35" customHeight="1" x14ac:dyDescent="0.2">
      <c r="A50" s="203">
        <v>44466</v>
      </c>
      <c r="B50" s="204" t="s">
        <v>849</v>
      </c>
      <c r="C50" s="205" t="s">
        <v>850</v>
      </c>
      <c r="D50" s="205" t="s">
        <v>158</v>
      </c>
      <c r="E50" s="196">
        <v>26</v>
      </c>
      <c r="F50" s="230">
        <v>7</v>
      </c>
      <c r="G50" s="230">
        <v>1</v>
      </c>
      <c r="H50" s="205" t="s">
        <v>851</v>
      </c>
      <c r="I50" s="81">
        <v>1</v>
      </c>
      <c r="J50" s="315">
        <v>2954</v>
      </c>
      <c r="K50" s="314">
        <v>1650</v>
      </c>
      <c r="L50" s="316">
        <v>380000</v>
      </c>
    </row>
    <row r="51" spans="1:21" s="2" customFormat="1" ht="13.35" customHeight="1" x14ac:dyDescent="0.2">
      <c r="A51" s="203">
        <v>44467</v>
      </c>
      <c r="B51" s="204" t="s">
        <v>896</v>
      </c>
      <c r="C51" s="205" t="s">
        <v>897</v>
      </c>
      <c r="D51" s="205" t="s">
        <v>745</v>
      </c>
      <c r="E51" s="196">
        <v>3</v>
      </c>
      <c r="F51" s="230">
        <v>6</v>
      </c>
      <c r="G51" s="230">
        <v>9</v>
      </c>
      <c r="H51" s="205" t="s">
        <v>606</v>
      </c>
      <c r="I51" s="79">
        <v>1</v>
      </c>
      <c r="J51" s="231">
        <v>2246</v>
      </c>
      <c r="K51" s="232">
        <v>577</v>
      </c>
      <c r="L51" s="160">
        <v>186318</v>
      </c>
    </row>
    <row r="52" spans="1:21" s="2" customFormat="1" ht="13.35" customHeight="1" x14ac:dyDescent="0.2">
      <c r="A52" s="203">
        <v>44467</v>
      </c>
      <c r="B52" s="204" t="s">
        <v>898</v>
      </c>
      <c r="C52" s="205" t="s">
        <v>899</v>
      </c>
      <c r="D52" s="205" t="s">
        <v>900</v>
      </c>
      <c r="E52" s="196">
        <v>1</v>
      </c>
      <c r="F52" s="230">
        <v>9</v>
      </c>
      <c r="G52" s="230">
        <v>2</v>
      </c>
      <c r="H52" s="205" t="s">
        <v>901</v>
      </c>
      <c r="I52" s="79">
        <v>1</v>
      </c>
      <c r="J52" s="231">
        <v>1355</v>
      </c>
      <c r="K52" s="232">
        <v>476</v>
      </c>
      <c r="L52" s="160">
        <v>135000</v>
      </c>
    </row>
    <row r="53" spans="1:21" s="2" customFormat="1" ht="13.35" customHeight="1" x14ac:dyDescent="0.2">
      <c r="A53" s="203">
        <v>44467</v>
      </c>
      <c r="B53" s="204" t="s">
        <v>902</v>
      </c>
      <c r="C53" s="205" t="s">
        <v>903</v>
      </c>
      <c r="D53" s="205" t="s">
        <v>900</v>
      </c>
      <c r="E53" s="196">
        <v>1</v>
      </c>
      <c r="F53" s="230">
        <v>10</v>
      </c>
      <c r="G53" s="230">
        <v>2</v>
      </c>
      <c r="H53" s="205" t="s">
        <v>901</v>
      </c>
      <c r="I53" s="79">
        <v>1</v>
      </c>
      <c r="J53" s="231">
        <v>1187</v>
      </c>
      <c r="K53" s="232">
        <v>445</v>
      </c>
      <c r="L53" s="160">
        <v>135000</v>
      </c>
    </row>
    <row r="54" spans="1:21" s="2" customFormat="1" ht="13.35" customHeight="1" x14ac:dyDescent="0.2">
      <c r="A54" s="203">
        <v>44467</v>
      </c>
      <c r="B54" s="204" t="s">
        <v>904</v>
      </c>
      <c r="C54" s="205" t="s">
        <v>905</v>
      </c>
      <c r="D54" s="205" t="s">
        <v>900</v>
      </c>
      <c r="E54" s="196">
        <v>1</v>
      </c>
      <c r="F54" s="230">
        <v>8</v>
      </c>
      <c r="G54" s="230">
        <v>2</v>
      </c>
      <c r="H54" s="205" t="s">
        <v>901</v>
      </c>
      <c r="I54" s="79">
        <v>1</v>
      </c>
      <c r="J54" s="231">
        <v>1300</v>
      </c>
      <c r="K54" s="232">
        <v>596</v>
      </c>
      <c r="L54" s="160">
        <v>135000</v>
      </c>
    </row>
    <row r="55" spans="1:21" s="2" customFormat="1" ht="13.35" customHeight="1" x14ac:dyDescent="0.2">
      <c r="A55" s="203">
        <v>44468</v>
      </c>
      <c r="B55" s="204" t="s">
        <v>906</v>
      </c>
      <c r="C55" s="205" t="s">
        <v>907</v>
      </c>
      <c r="D55" s="205" t="s">
        <v>260</v>
      </c>
      <c r="E55" s="196">
        <v>3</v>
      </c>
      <c r="F55" s="230">
        <v>15</v>
      </c>
      <c r="G55" s="230">
        <v>8</v>
      </c>
      <c r="H55" s="205" t="s">
        <v>261</v>
      </c>
      <c r="I55" s="79">
        <v>1</v>
      </c>
      <c r="J55" s="231">
        <v>1521</v>
      </c>
      <c r="K55" s="232">
        <v>505</v>
      </c>
      <c r="L55" s="160">
        <v>133716</v>
      </c>
    </row>
    <row r="56" spans="1:21" s="2" customFormat="1" ht="13.35" customHeight="1" x14ac:dyDescent="0.2">
      <c r="A56" s="203">
        <v>44468</v>
      </c>
      <c r="B56" s="204" t="s">
        <v>908</v>
      </c>
      <c r="C56" s="205" t="s">
        <v>909</v>
      </c>
      <c r="D56" s="205" t="s">
        <v>546</v>
      </c>
      <c r="E56" s="196"/>
      <c r="F56" s="230" t="s">
        <v>910</v>
      </c>
      <c r="G56" s="230">
        <v>20</v>
      </c>
      <c r="H56" s="205" t="s">
        <v>911</v>
      </c>
      <c r="I56" s="79">
        <v>1</v>
      </c>
      <c r="J56" s="231">
        <v>1497</v>
      </c>
      <c r="K56" s="232">
        <v>430</v>
      </c>
      <c r="L56" s="160">
        <v>198109</v>
      </c>
    </row>
    <row r="57" spans="1:21" s="2" customFormat="1" ht="13.35" customHeight="1" x14ac:dyDescent="0.2">
      <c r="A57" s="203">
        <v>44469</v>
      </c>
      <c r="B57" s="204" t="s">
        <v>934</v>
      </c>
      <c r="C57" s="205" t="s">
        <v>935</v>
      </c>
      <c r="D57" s="205" t="s">
        <v>745</v>
      </c>
      <c r="E57" s="196">
        <v>3</v>
      </c>
      <c r="F57" s="230">
        <v>10</v>
      </c>
      <c r="G57" s="230">
        <v>9</v>
      </c>
      <c r="H57" s="205" t="s">
        <v>606</v>
      </c>
      <c r="I57" s="79">
        <v>1</v>
      </c>
      <c r="J57" s="231">
        <v>2628</v>
      </c>
      <c r="K57" s="232">
        <v>589</v>
      </c>
      <c r="L57" s="160">
        <v>212322</v>
      </c>
    </row>
    <row r="58" spans="1:21" s="2" customFormat="1" ht="13.35" customHeight="1" x14ac:dyDescent="0.2">
      <c r="A58" s="203">
        <v>44469</v>
      </c>
      <c r="B58" s="204" t="s">
        <v>936</v>
      </c>
      <c r="C58" s="205" t="s">
        <v>937</v>
      </c>
      <c r="D58" s="205" t="s">
        <v>550</v>
      </c>
      <c r="E58" s="196">
        <v>1</v>
      </c>
      <c r="F58" s="230">
        <v>18</v>
      </c>
      <c r="G58" s="230">
        <v>6</v>
      </c>
      <c r="H58" s="205" t="s">
        <v>551</v>
      </c>
      <c r="I58" s="79">
        <v>1</v>
      </c>
      <c r="J58" s="231">
        <v>1653</v>
      </c>
      <c r="K58" s="232">
        <v>441</v>
      </c>
      <c r="L58" s="160">
        <v>138270</v>
      </c>
    </row>
    <row r="59" spans="1:21" s="2" customFormat="1" ht="12.75" customHeight="1" x14ac:dyDescent="0.2">
      <c r="A59" s="203">
        <v>44469</v>
      </c>
      <c r="B59" s="204" t="s">
        <v>938</v>
      </c>
      <c r="C59" s="205" t="s">
        <v>939</v>
      </c>
      <c r="D59" s="205" t="s">
        <v>550</v>
      </c>
      <c r="E59" s="196">
        <v>1</v>
      </c>
      <c r="F59" s="230">
        <v>17</v>
      </c>
      <c r="G59" s="230">
        <v>6</v>
      </c>
      <c r="H59" s="205" t="s">
        <v>551</v>
      </c>
      <c r="I59" s="79">
        <v>1</v>
      </c>
      <c r="J59" s="231">
        <v>1509</v>
      </c>
      <c r="K59" s="232">
        <v>477</v>
      </c>
      <c r="L59" s="160">
        <v>135800</v>
      </c>
    </row>
    <row r="60" spans="1:21" s="2" customFormat="1" ht="12.75" customHeight="1" x14ac:dyDescent="0.2">
      <c r="A60" s="203">
        <v>44469</v>
      </c>
      <c r="B60" s="204" t="s">
        <v>940</v>
      </c>
      <c r="C60" s="205" t="s">
        <v>941</v>
      </c>
      <c r="D60" s="205" t="s">
        <v>767</v>
      </c>
      <c r="E60" s="196"/>
      <c r="F60" s="230">
        <v>4</v>
      </c>
      <c r="G60" s="230">
        <v>19</v>
      </c>
      <c r="H60" s="205" t="s">
        <v>551</v>
      </c>
      <c r="I60" s="79">
        <v>1</v>
      </c>
      <c r="J60" s="231">
        <v>1349</v>
      </c>
      <c r="K60" s="232">
        <v>434</v>
      </c>
      <c r="L60" s="160">
        <v>135000</v>
      </c>
    </row>
    <row r="61" spans="1:21" s="2" customFormat="1" ht="12.75" customHeight="1" x14ac:dyDescent="0.2">
      <c r="A61" s="203">
        <v>44469</v>
      </c>
      <c r="B61" s="204" t="s">
        <v>942</v>
      </c>
      <c r="C61" s="205" t="s">
        <v>943</v>
      </c>
      <c r="D61" s="205" t="s">
        <v>767</v>
      </c>
      <c r="E61" s="196"/>
      <c r="F61" s="230">
        <v>30</v>
      </c>
      <c r="G61" s="230">
        <v>18</v>
      </c>
      <c r="H61" s="205" t="s">
        <v>551</v>
      </c>
      <c r="I61" s="79">
        <v>1</v>
      </c>
      <c r="J61" s="231">
        <v>1504</v>
      </c>
      <c r="K61" s="232">
        <v>477</v>
      </c>
      <c r="L61" s="160">
        <v>131142</v>
      </c>
    </row>
    <row r="62" spans="1:21" s="2" customFormat="1" ht="12.75" customHeight="1" x14ac:dyDescent="0.2">
      <c r="A62" s="203">
        <v>44469</v>
      </c>
      <c r="B62" s="204" t="s">
        <v>944</v>
      </c>
      <c r="C62" s="205" t="s">
        <v>945</v>
      </c>
      <c r="D62" s="205" t="s">
        <v>767</v>
      </c>
      <c r="E62" s="196"/>
      <c r="F62" s="230">
        <v>14</v>
      </c>
      <c r="G62" s="230">
        <v>19</v>
      </c>
      <c r="H62" s="205" t="s">
        <v>551</v>
      </c>
      <c r="I62" s="79">
        <v>1</v>
      </c>
      <c r="J62" s="231">
        <v>1593</v>
      </c>
      <c r="K62" s="232">
        <v>534</v>
      </c>
      <c r="L62" s="160">
        <v>153072</v>
      </c>
    </row>
    <row r="63" spans="1:21" s="2" customFormat="1" ht="12.75" customHeight="1" x14ac:dyDescent="0.2">
      <c r="A63" s="203">
        <v>44469</v>
      </c>
      <c r="B63" s="204" t="s">
        <v>946</v>
      </c>
      <c r="C63" s="205" t="s">
        <v>947</v>
      </c>
      <c r="D63" s="205" t="s">
        <v>948</v>
      </c>
      <c r="E63" s="196"/>
      <c r="F63" s="230">
        <v>1</v>
      </c>
      <c r="G63" s="230">
        <v>2</v>
      </c>
      <c r="H63" s="205" t="s">
        <v>551</v>
      </c>
      <c r="I63" s="79">
        <v>1</v>
      </c>
      <c r="J63" s="231">
        <v>1262</v>
      </c>
      <c r="K63" s="232">
        <v>398</v>
      </c>
      <c r="L63" s="160">
        <v>125000</v>
      </c>
    </row>
    <row r="64" spans="1:21" s="2" customFormat="1" ht="13.35" customHeight="1" x14ac:dyDescent="0.2">
      <c r="A64" s="162"/>
      <c r="B64" s="41"/>
      <c r="C64" s="42"/>
      <c r="D64" s="43"/>
      <c r="E64" s="42"/>
      <c r="F64" s="44"/>
      <c r="G64" s="45"/>
      <c r="H64" s="32" t="s">
        <v>13</v>
      </c>
      <c r="I64" s="69">
        <f>SUM(I3:I63)</f>
        <v>61</v>
      </c>
      <c r="J64" s="22">
        <f>SUM(J3:J63)</f>
        <v>109487</v>
      </c>
      <c r="K64" s="98">
        <f>SUM(K3:K63)</f>
        <v>40551</v>
      </c>
      <c r="L64" s="163">
        <f>SUM(L3:L63)</f>
        <v>10494543</v>
      </c>
    </row>
    <row r="65" spans="1:12" s="2" customFormat="1" ht="13.35" customHeight="1" x14ac:dyDescent="0.25">
      <c r="A65" s="340" t="s">
        <v>45</v>
      </c>
      <c r="B65" s="341"/>
      <c r="C65" s="341"/>
      <c r="D65" s="35"/>
      <c r="E65" s="36"/>
      <c r="F65" s="36"/>
      <c r="G65" s="36"/>
      <c r="H65" s="37"/>
      <c r="I65" s="38"/>
      <c r="J65" s="39"/>
      <c r="K65" s="95"/>
      <c r="L65" s="237"/>
    </row>
    <row r="66" spans="1:12" s="2" customFormat="1" ht="13.35" customHeight="1" x14ac:dyDescent="0.2">
      <c r="A66" s="157" t="s">
        <v>0</v>
      </c>
      <c r="B66" s="65" t="s">
        <v>17</v>
      </c>
      <c r="C66" s="96" t="s">
        <v>2</v>
      </c>
      <c r="D66" s="96" t="s">
        <v>3</v>
      </c>
      <c r="E66" s="66" t="s">
        <v>20</v>
      </c>
      <c r="F66" s="66" t="s">
        <v>18</v>
      </c>
      <c r="G66" s="66" t="s">
        <v>5</v>
      </c>
      <c r="H66" s="96" t="s">
        <v>19</v>
      </c>
      <c r="I66" s="125" t="s">
        <v>40</v>
      </c>
      <c r="J66" s="119" t="s">
        <v>29</v>
      </c>
      <c r="K66" s="120" t="s">
        <v>30</v>
      </c>
      <c r="L66" s="158" t="s">
        <v>6</v>
      </c>
    </row>
    <row r="67" spans="1:12" s="2" customFormat="1" ht="15" customHeight="1" x14ac:dyDescent="0.2">
      <c r="A67" s="161"/>
      <c r="B67" s="71"/>
      <c r="C67" s="72"/>
      <c r="D67" s="72"/>
      <c r="E67" s="73"/>
      <c r="F67" s="201"/>
      <c r="G67" s="72"/>
      <c r="H67" s="72"/>
      <c r="I67" s="81"/>
      <c r="J67" s="75"/>
      <c r="K67" s="97"/>
      <c r="L67" s="198"/>
    </row>
    <row r="68" spans="1:12" s="2" customFormat="1" ht="15" customHeight="1" x14ac:dyDescent="0.2">
      <c r="A68" s="161"/>
      <c r="B68" s="71"/>
      <c r="C68" s="72"/>
      <c r="D68" s="72"/>
      <c r="E68" s="73"/>
      <c r="F68" s="201"/>
      <c r="G68" s="72"/>
      <c r="H68" s="72"/>
      <c r="I68" s="81"/>
      <c r="J68" s="75"/>
      <c r="K68" s="97"/>
      <c r="L68" s="198"/>
    </row>
    <row r="69" spans="1:12" s="2" customFormat="1" ht="15" customHeight="1" x14ac:dyDescent="0.2">
      <c r="A69" s="162"/>
      <c r="B69" s="41"/>
      <c r="C69" s="42"/>
      <c r="D69" s="43"/>
      <c r="E69" s="42"/>
      <c r="F69" s="44"/>
      <c r="G69" s="45"/>
      <c r="H69" s="32" t="s">
        <v>13</v>
      </c>
      <c r="I69" s="69">
        <f>SUM(I67:I68)</f>
        <v>0</v>
      </c>
      <c r="J69" s="33">
        <f>SUM(J67:J68)</f>
        <v>0</v>
      </c>
      <c r="K69" s="98">
        <f>SUM(K67:K68)</f>
        <v>0</v>
      </c>
      <c r="L69" s="163">
        <f>SUM(L67:L68)</f>
        <v>0</v>
      </c>
    </row>
    <row r="70" spans="1:12" s="2" customFormat="1" ht="15" customHeight="1" x14ac:dyDescent="0.2">
      <c r="A70" s="210"/>
      <c r="B70" s="211"/>
      <c r="C70" s="212"/>
      <c r="D70" s="213"/>
      <c r="E70" s="212"/>
      <c r="F70" s="214"/>
      <c r="G70" s="212"/>
      <c r="H70" s="215" t="s">
        <v>47</v>
      </c>
      <c r="I70" s="216">
        <f>SUM(I64,I69)</f>
        <v>61</v>
      </c>
      <c r="J70" s="217">
        <f>SUM(J64,J69)</f>
        <v>109487</v>
      </c>
      <c r="K70" s="218">
        <f>SUM(K64,K69)</f>
        <v>40551</v>
      </c>
      <c r="L70" s="219">
        <f>SUM(L64,L69)</f>
        <v>10494543</v>
      </c>
    </row>
    <row r="71" spans="1:12" s="2" customFormat="1" ht="15" customHeight="1" x14ac:dyDescent="0.25">
      <c r="A71" s="337" t="s">
        <v>33</v>
      </c>
      <c r="B71" s="338"/>
      <c r="C71" s="338"/>
      <c r="D71" s="35"/>
      <c r="E71" s="36"/>
      <c r="F71" s="36"/>
      <c r="G71" s="36"/>
      <c r="H71" s="37"/>
      <c r="I71" s="38"/>
      <c r="J71" s="35"/>
      <c r="K71" s="95"/>
      <c r="L71" s="164"/>
    </row>
    <row r="72" spans="1:12" s="2" customFormat="1" ht="15" customHeight="1" x14ac:dyDescent="0.2">
      <c r="A72" s="165" t="s">
        <v>0</v>
      </c>
      <c r="B72" s="67" t="s">
        <v>1</v>
      </c>
      <c r="C72" s="99" t="s">
        <v>2</v>
      </c>
      <c r="D72" s="99" t="s">
        <v>3</v>
      </c>
      <c r="E72" s="68" t="s">
        <v>20</v>
      </c>
      <c r="F72" s="68" t="s">
        <v>4</v>
      </c>
      <c r="G72" s="68" t="s">
        <v>5</v>
      </c>
      <c r="H72" s="99" t="s">
        <v>19</v>
      </c>
      <c r="I72" s="126" t="s">
        <v>40</v>
      </c>
      <c r="J72" s="121" t="s">
        <v>29</v>
      </c>
      <c r="K72" s="99" t="s">
        <v>30</v>
      </c>
      <c r="L72" s="166" t="s">
        <v>6</v>
      </c>
    </row>
    <row r="73" spans="1:12" s="2" customFormat="1" ht="15" customHeight="1" x14ac:dyDescent="0.2">
      <c r="A73" s="161"/>
      <c r="B73" s="71"/>
      <c r="C73" s="72"/>
      <c r="D73" s="73"/>
      <c r="E73" s="116"/>
      <c r="F73" s="116"/>
      <c r="G73" s="116"/>
      <c r="H73" s="73"/>
      <c r="I73" s="184"/>
      <c r="J73" s="186"/>
      <c r="K73" s="184"/>
      <c r="L73" s="185"/>
    </row>
    <row r="74" spans="1:12" s="2" customFormat="1" ht="15" customHeight="1" x14ac:dyDescent="0.2">
      <c r="A74" s="161"/>
      <c r="B74" s="71"/>
      <c r="C74" s="72"/>
      <c r="D74" s="73"/>
      <c r="E74" s="116"/>
      <c r="F74" s="116"/>
      <c r="G74" s="116"/>
      <c r="H74" s="73"/>
      <c r="I74" s="184"/>
      <c r="J74" s="186"/>
      <c r="K74" s="184"/>
      <c r="L74" s="185"/>
    </row>
    <row r="75" spans="1:12" s="2" customFormat="1" ht="15" customHeight="1" x14ac:dyDescent="0.2">
      <c r="A75" s="167"/>
      <c r="B75" s="103"/>
      <c r="C75" s="104"/>
      <c r="D75" s="105"/>
      <c r="E75" s="106"/>
      <c r="F75" s="106"/>
      <c r="G75" s="107"/>
      <c r="H75" s="34" t="s">
        <v>13</v>
      </c>
      <c r="I75" s="70">
        <f>SUM(I73:I74)</f>
        <v>0</v>
      </c>
      <c r="J75" s="187">
        <f>SUM(J73:J74)</f>
        <v>0</v>
      </c>
      <c r="K75" s="108">
        <f>SUM(K73:K74)</f>
        <v>0</v>
      </c>
      <c r="L75" s="168">
        <f>SUM(L73:L74)</f>
        <v>0</v>
      </c>
    </row>
    <row r="76" spans="1:12" s="2" customFormat="1" ht="15" customHeight="1" x14ac:dyDescent="0.25">
      <c r="A76" s="337" t="s">
        <v>34</v>
      </c>
      <c r="B76" s="339"/>
      <c r="C76" s="339"/>
      <c r="D76" s="35"/>
      <c r="E76" s="36"/>
      <c r="F76" s="36"/>
      <c r="G76" s="36"/>
      <c r="H76" s="37"/>
      <c r="I76" s="38"/>
      <c r="J76" s="35"/>
      <c r="K76" s="95"/>
      <c r="L76" s="164"/>
    </row>
    <row r="77" spans="1:12" s="2" customFormat="1" ht="15" customHeight="1" x14ac:dyDescent="0.2">
      <c r="A77" s="165" t="s">
        <v>0</v>
      </c>
      <c r="B77" s="67" t="s">
        <v>1</v>
      </c>
      <c r="C77" s="99" t="s">
        <v>2</v>
      </c>
      <c r="D77" s="99" t="s">
        <v>3</v>
      </c>
      <c r="E77" s="68" t="s">
        <v>20</v>
      </c>
      <c r="F77" s="68" t="s">
        <v>4</v>
      </c>
      <c r="G77" s="68" t="s">
        <v>5</v>
      </c>
      <c r="H77" s="99" t="s">
        <v>19</v>
      </c>
      <c r="I77" s="126" t="s">
        <v>40</v>
      </c>
      <c r="J77" s="99" t="s">
        <v>29</v>
      </c>
      <c r="K77" s="122" t="s">
        <v>30</v>
      </c>
      <c r="L77" s="166" t="s">
        <v>6</v>
      </c>
    </row>
    <row r="78" spans="1:12" s="2" customFormat="1" ht="15" customHeight="1" x14ac:dyDescent="0.2">
      <c r="A78" s="159"/>
      <c r="B78" s="76"/>
      <c r="C78" s="73"/>
      <c r="D78" s="73"/>
      <c r="E78" s="73"/>
      <c r="F78" s="73"/>
      <c r="G78" s="73"/>
      <c r="H78" s="73"/>
      <c r="I78" s="74"/>
      <c r="J78" s="78"/>
      <c r="K78" s="100"/>
      <c r="L78" s="198"/>
    </row>
    <row r="79" spans="1:12" s="2" customFormat="1" ht="15" customHeight="1" x14ac:dyDescent="0.2">
      <c r="A79" s="159"/>
      <c r="B79" s="76"/>
      <c r="C79" s="73"/>
      <c r="D79" s="73"/>
      <c r="E79" s="73"/>
      <c r="F79" s="73"/>
      <c r="G79" s="73"/>
      <c r="H79" s="73"/>
      <c r="I79" s="74"/>
      <c r="J79" s="78"/>
      <c r="K79" s="100"/>
      <c r="L79" s="198"/>
    </row>
    <row r="80" spans="1:12" s="2" customFormat="1" ht="15" customHeight="1" x14ac:dyDescent="0.2">
      <c r="A80" s="169"/>
      <c r="B80" s="83"/>
      <c r="C80" s="47"/>
      <c r="D80" s="48"/>
      <c r="E80" s="47"/>
      <c r="F80" s="47"/>
      <c r="G80" s="47"/>
      <c r="H80" s="21" t="s">
        <v>13</v>
      </c>
      <c r="I80" s="84">
        <f>SUM(I78:I79)</f>
        <v>0</v>
      </c>
      <c r="J80" s="22">
        <f>SUM(J78:J79)</f>
        <v>0</v>
      </c>
      <c r="K80" s="101">
        <f>SUM(K78:K79)</f>
        <v>0</v>
      </c>
      <c r="L80" s="163">
        <f>SUM(L78:L79)</f>
        <v>0</v>
      </c>
    </row>
    <row r="81" spans="1:21" s="2" customFormat="1" ht="15" customHeight="1" x14ac:dyDescent="0.25">
      <c r="A81" s="337" t="s">
        <v>35</v>
      </c>
      <c r="B81" s="339"/>
      <c r="C81" s="339"/>
      <c r="D81" s="35"/>
      <c r="E81" s="36"/>
      <c r="F81" s="36"/>
      <c r="G81" s="36"/>
      <c r="H81" s="37"/>
      <c r="I81" s="38"/>
      <c r="J81" s="35"/>
      <c r="K81" s="95"/>
      <c r="L81" s="164"/>
      <c r="M81" s="1"/>
      <c r="N81" s="1"/>
      <c r="O81" s="1"/>
      <c r="P81" s="1"/>
      <c r="Q81" s="1"/>
      <c r="R81" s="1"/>
      <c r="S81" s="1"/>
      <c r="T81" s="1"/>
      <c r="U81" s="1"/>
    </row>
    <row r="82" spans="1:21" s="2" customFormat="1" ht="15" customHeight="1" x14ac:dyDescent="0.2">
      <c r="A82" s="165" t="s">
        <v>0</v>
      </c>
      <c r="B82" s="67" t="s">
        <v>1</v>
      </c>
      <c r="C82" s="99" t="s">
        <v>2</v>
      </c>
      <c r="D82" s="99" t="s">
        <v>3</v>
      </c>
      <c r="E82" s="68" t="s">
        <v>20</v>
      </c>
      <c r="F82" s="68" t="s">
        <v>4</v>
      </c>
      <c r="G82" s="68" t="s">
        <v>5</v>
      </c>
      <c r="H82" s="99" t="s">
        <v>19</v>
      </c>
      <c r="I82" s="126" t="s">
        <v>40</v>
      </c>
      <c r="J82" s="99" t="s">
        <v>29</v>
      </c>
      <c r="K82" s="122" t="s">
        <v>30</v>
      </c>
      <c r="L82" s="166" t="s">
        <v>6</v>
      </c>
    </row>
    <row r="83" spans="1:21" s="2" customFormat="1" ht="15" customHeight="1" x14ac:dyDescent="0.2">
      <c r="A83" s="159"/>
      <c r="B83" s="76"/>
      <c r="C83" s="73"/>
      <c r="D83" s="73"/>
      <c r="E83" s="73"/>
      <c r="F83" s="73"/>
      <c r="G83" s="73"/>
      <c r="H83" s="73"/>
      <c r="I83" s="74"/>
      <c r="J83" s="78"/>
      <c r="K83" s="100"/>
      <c r="L83" s="198"/>
    </row>
    <row r="84" spans="1:21" s="2" customFormat="1" ht="15" customHeight="1" x14ac:dyDescent="0.2">
      <c r="A84" s="159"/>
      <c r="B84" s="76"/>
      <c r="C84" s="73"/>
      <c r="D84" s="73"/>
      <c r="E84" s="73"/>
      <c r="F84" s="73"/>
      <c r="G84" s="73"/>
      <c r="H84" s="73"/>
      <c r="I84" s="74"/>
      <c r="J84" s="78"/>
      <c r="K84" s="100"/>
      <c r="L84" s="198"/>
    </row>
    <row r="85" spans="1:21" s="2" customFormat="1" ht="15" customHeight="1" x14ac:dyDescent="0.2">
      <c r="A85" s="169"/>
      <c r="B85" s="83"/>
      <c r="C85" s="47"/>
      <c r="D85" s="48"/>
      <c r="E85" s="47"/>
      <c r="F85" s="47"/>
      <c r="G85" s="47"/>
      <c r="H85" s="21" t="s">
        <v>13</v>
      </c>
      <c r="I85" s="84">
        <f>SUM(I83:I84)</f>
        <v>0</v>
      </c>
      <c r="J85" s="22">
        <f>SUM(J83:J84)</f>
        <v>0</v>
      </c>
      <c r="K85" s="101">
        <f>SUM(K83:K84)</f>
        <v>0</v>
      </c>
      <c r="L85" s="163">
        <f>SUM(L83:L84)</f>
        <v>0</v>
      </c>
    </row>
    <row r="86" spans="1:21" s="2" customFormat="1" ht="15" customHeight="1" x14ac:dyDescent="0.25">
      <c r="A86" s="337" t="s">
        <v>23</v>
      </c>
      <c r="B86" s="338"/>
      <c r="C86" s="338"/>
      <c r="D86" s="40"/>
      <c r="E86" s="36"/>
      <c r="F86" s="36"/>
      <c r="G86" s="36"/>
      <c r="H86" s="37"/>
      <c r="I86" s="38"/>
      <c r="J86" s="35"/>
      <c r="K86" s="95"/>
      <c r="L86" s="164"/>
    </row>
    <row r="87" spans="1:21" s="2" customFormat="1" ht="15.75" customHeight="1" x14ac:dyDescent="0.2">
      <c r="A87" s="165" t="s">
        <v>0</v>
      </c>
      <c r="B87" s="67" t="s">
        <v>1</v>
      </c>
      <c r="C87" s="99" t="s">
        <v>2</v>
      </c>
      <c r="D87" s="99" t="s">
        <v>3</v>
      </c>
      <c r="E87" s="68" t="s">
        <v>20</v>
      </c>
      <c r="F87" s="68" t="s">
        <v>4</v>
      </c>
      <c r="G87" s="68" t="s">
        <v>5</v>
      </c>
      <c r="H87" s="99" t="s">
        <v>19</v>
      </c>
      <c r="I87" s="126" t="s">
        <v>40</v>
      </c>
      <c r="J87" s="99" t="s">
        <v>29</v>
      </c>
      <c r="K87" s="123" t="s">
        <v>30</v>
      </c>
      <c r="L87" s="170" t="s">
        <v>6</v>
      </c>
    </row>
    <row r="88" spans="1:21" s="2" customFormat="1" ht="15" customHeight="1" x14ac:dyDescent="0.2">
      <c r="A88" s="161">
        <v>44440</v>
      </c>
      <c r="B88" s="71" t="s">
        <v>130</v>
      </c>
      <c r="C88" s="72" t="s">
        <v>131</v>
      </c>
      <c r="D88" s="72" t="s">
        <v>132</v>
      </c>
      <c r="E88" s="196"/>
      <c r="F88" s="197"/>
      <c r="G88" s="197"/>
      <c r="H88" s="205" t="s">
        <v>133</v>
      </c>
      <c r="I88" s="81">
        <v>1</v>
      </c>
      <c r="J88" s="202">
        <v>0</v>
      </c>
      <c r="K88" s="97">
        <v>0</v>
      </c>
      <c r="L88" s="198">
        <v>10000</v>
      </c>
    </row>
    <row r="89" spans="1:21" s="2" customFormat="1" ht="15" customHeight="1" x14ac:dyDescent="0.2">
      <c r="A89" s="161">
        <v>44440</v>
      </c>
      <c r="B89" s="71" t="s">
        <v>134</v>
      </c>
      <c r="C89" s="72" t="s">
        <v>135</v>
      </c>
      <c r="D89" s="72" t="s">
        <v>136</v>
      </c>
      <c r="E89" s="196"/>
      <c r="F89" s="197"/>
      <c r="G89" s="197"/>
      <c r="H89" s="205" t="s">
        <v>137</v>
      </c>
      <c r="I89" s="81">
        <v>1</v>
      </c>
      <c r="J89" s="202">
        <v>0</v>
      </c>
      <c r="K89" s="97">
        <v>0</v>
      </c>
      <c r="L89" s="198">
        <v>5000</v>
      </c>
    </row>
    <row r="90" spans="1:21" s="2" customFormat="1" ht="15" customHeight="1" x14ac:dyDescent="0.2">
      <c r="A90" s="161">
        <v>44440</v>
      </c>
      <c r="B90" s="71" t="s">
        <v>138</v>
      </c>
      <c r="C90" s="72" t="s">
        <v>139</v>
      </c>
      <c r="D90" s="72" t="s">
        <v>140</v>
      </c>
      <c r="E90" s="196"/>
      <c r="F90" s="197"/>
      <c r="G90" s="197"/>
      <c r="H90" s="205" t="s">
        <v>141</v>
      </c>
      <c r="I90" s="81">
        <v>1</v>
      </c>
      <c r="J90" s="202">
        <v>0</v>
      </c>
      <c r="K90" s="97">
        <v>0</v>
      </c>
      <c r="L90" s="198">
        <v>1956</v>
      </c>
    </row>
    <row r="91" spans="1:21" s="2" customFormat="1" ht="15" customHeight="1" x14ac:dyDescent="0.2">
      <c r="A91" s="161">
        <v>44440</v>
      </c>
      <c r="B91" s="71" t="s">
        <v>142</v>
      </c>
      <c r="C91" s="72" t="s">
        <v>143</v>
      </c>
      <c r="D91" s="72" t="s">
        <v>144</v>
      </c>
      <c r="E91" s="196"/>
      <c r="F91" s="197"/>
      <c r="G91" s="197"/>
      <c r="H91" s="205" t="s">
        <v>145</v>
      </c>
      <c r="I91" s="81">
        <v>1</v>
      </c>
      <c r="J91" s="202">
        <v>0</v>
      </c>
      <c r="K91" s="97">
        <v>0</v>
      </c>
      <c r="L91" s="198">
        <v>6000</v>
      </c>
    </row>
    <row r="92" spans="1:21" s="2" customFormat="1" ht="14.25" customHeight="1" x14ac:dyDescent="0.2">
      <c r="A92" s="161">
        <v>44440</v>
      </c>
      <c r="B92" s="71" t="s">
        <v>146</v>
      </c>
      <c r="C92" s="72" t="s">
        <v>147</v>
      </c>
      <c r="D92" s="72" t="s">
        <v>107</v>
      </c>
      <c r="E92" s="196"/>
      <c r="F92" s="197"/>
      <c r="G92" s="197"/>
      <c r="H92" s="205" t="s">
        <v>148</v>
      </c>
      <c r="I92" s="81">
        <v>1</v>
      </c>
      <c r="J92" s="202">
        <v>0</v>
      </c>
      <c r="K92" s="97">
        <v>0</v>
      </c>
      <c r="L92" s="198">
        <v>9560</v>
      </c>
    </row>
    <row r="93" spans="1:21" s="2" customFormat="1" ht="15" customHeight="1" x14ac:dyDescent="0.2">
      <c r="A93" s="159">
        <v>44440</v>
      </c>
      <c r="B93" s="76" t="s">
        <v>149</v>
      </c>
      <c r="C93" s="73" t="s">
        <v>150</v>
      </c>
      <c r="D93" s="73"/>
      <c r="E93" s="73"/>
      <c r="F93" s="196"/>
      <c r="G93" s="73"/>
      <c r="H93" s="73" t="s">
        <v>151</v>
      </c>
      <c r="I93" s="79">
        <v>1</v>
      </c>
      <c r="J93" s="233">
        <v>0</v>
      </c>
      <c r="K93" s="115">
        <v>0</v>
      </c>
      <c r="L93" s="160">
        <v>8850</v>
      </c>
    </row>
    <row r="94" spans="1:21" s="2" customFormat="1" ht="15" customHeight="1" x14ac:dyDescent="0.2">
      <c r="A94" s="161">
        <v>44440</v>
      </c>
      <c r="B94" s="71" t="s">
        <v>152</v>
      </c>
      <c r="C94" s="72" t="s">
        <v>153</v>
      </c>
      <c r="D94" s="72" t="s">
        <v>154</v>
      </c>
      <c r="E94" s="196"/>
      <c r="F94" s="197"/>
      <c r="G94" s="197"/>
      <c r="H94" s="205" t="s">
        <v>155</v>
      </c>
      <c r="I94" s="81">
        <v>1</v>
      </c>
      <c r="J94" s="202">
        <v>0</v>
      </c>
      <c r="K94" s="97">
        <v>0</v>
      </c>
      <c r="L94" s="160">
        <v>5404</v>
      </c>
    </row>
    <row r="95" spans="1:21" s="2" customFormat="1" ht="15" customHeight="1" x14ac:dyDescent="0.2">
      <c r="A95" s="159">
        <v>44440</v>
      </c>
      <c r="B95" s="76" t="s">
        <v>156</v>
      </c>
      <c r="C95" s="73" t="s">
        <v>157</v>
      </c>
      <c r="D95" s="73" t="s">
        <v>158</v>
      </c>
      <c r="E95" s="73"/>
      <c r="F95" s="196"/>
      <c r="G95" s="73"/>
      <c r="H95" s="73" t="s">
        <v>155</v>
      </c>
      <c r="I95" s="79">
        <v>1</v>
      </c>
      <c r="J95" s="233">
        <v>0</v>
      </c>
      <c r="K95" s="115">
        <v>0</v>
      </c>
      <c r="L95" s="160">
        <v>24179</v>
      </c>
    </row>
    <row r="96" spans="1:21" s="2" customFormat="1" ht="15" customHeight="1" x14ac:dyDescent="0.2">
      <c r="A96" s="161">
        <v>44440</v>
      </c>
      <c r="B96" s="71" t="s">
        <v>159</v>
      </c>
      <c r="C96" s="72" t="s">
        <v>160</v>
      </c>
      <c r="D96" s="72" t="s">
        <v>161</v>
      </c>
      <c r="E96" s="196"/>
      <c r="F96" s="197"/>
      <c r="G96" s="197"/>
      <c r="H96" s="205" t="s">
        <v>155</v>
      </c>
      <c r="I96" s="81">
        <v>1</v>
      </c>
      <c r="J96" s="202">
        <v>0</v>
      </c>
      <c r="K96" s="97">
        <v>0</v>
      </c>
      <c r="L96" s="160">
        <v>12807</v>
      </c>
    </row>
    <row r="97" spans="1:12" s="2" customFormat="1" ht="15" customHeight="1" x14ac:dyDescent="0.2">
      <c r="A97" s="161">
        <v>44440</v>
      </c>
      <c r="B97" s="71" t="s">
        <v>162</v>
      </c>
      <c r="C97" s="72" t="s">
        <v>163</v>
      </c>
      <c r="D97" s="72"/>
      <c r="E97" s="196"/>
      <c r="F97" s="197"/>
      <c r="G97" s="197"/>
      <c r="H97" s="205" t="s">
        <v>155</v>
      </c>
      <c r="I97" s="81">
        <v>1</v>
      </c>
      <c r="J97" s="202">
        <v>0</v>
      </c>
      <c r="K97" s="97">
        <v>0</v>
      </c>
      <c r="L97" s="198">
        <v>10488</v>
      </c>
    </row>
    <row r="98" spans="1:12" s="2" customFormat="1" ht="15" customHeight="1" x14ac:dyDescent="0.2">
      <c r="A98" s="161">
        <v>44440</v>
      </c>
      <c r="B98" s="71" t="s">
        <v>164</v>
      </c>
      <c r="C98" s="72" t="s">
        <v>165</v>
      </c>
      <c r="D98" s="72" t="s">
        <v>166</v>
      </c>
      <c r="E98" s="196"/>
      <c r="F98" s="197"/>
      <c r="G98" s="197"/>
      <c r="H98" s="205" t="s">
        <v>155</v>
      </c>
      <c r="I98" s="81">
        <v>1</v>
      </c>
      <c r="J98" s="202">
        <v>0</v>
      </c>
      <c r="K98" s="97">
        <v>0</v>
      </c>
      <c r="L98" s="198">
        <v>26345</v>
      </c>
    </row>
    <row r="99" spans="1:12" s="2" customFormat="1" ht="15" customHeight="1" x14ac:dyDescent="0.2">
      <c r="A99" s="203">
        <v>44440</v>
      </c>
      <c r="B99" s="71" t="s">
        <v>167</v>
      </c>
      <c r="C99" s="72" t="s">
        <v>168</v>
      </c>
      <c r="D99" s="72" t="s">
        <v>161</v>
      </c>
      <c r="E99" s="196"/>
      <c r="F99" s="197"/>
      <c r="G99" s="197"/>
      <c r="H99" s="205" t="s">
        <v>155</v>
      </c>
      <c r="I99" s="81">
        <v>1</v>
      </c>
      <c r="J99" s="202">
        <v>0</v>
      </c>
      <c r="K99" s="97">
        <v>0</v>
      </c>
      <c r="L99" s="198">
        <v>13370</v>
      </c>
    </row>
    <row r="100" spans="1:12" s="2" customFormat="1" ht="15" customHeight="1" x14ac:dyDescent="0.2">
      <c r="A100" s="161">
        <v>44440</v>
      </c>
      <c r="B100" s="71" t="s">
        <v>169</v>
      </c>
      <c r="C100" s="72" t="s">
        <v>170</v>
      </c>
      <c r="D100" s="72" t="s">
        <v>171</v>
      </c>
      <c r="E100" s="196"/>
      <c r="F100" s="197"/>
      <c r="G100" s="197"/>
      <c r="H100" s="205" t="s">
        <v>155</v>
      </c>
      <c r="I100" s="81">
        <v>1</v>
      </c>
      <c r="J100" s="202">
        <v>0</v>
      </c>
      <c r="K100" s="97">
        <v>0</v>
      </c>
      <c r="L100" s="198">
        <v>14519</v>
      </c>
    </row>
    <row r="101" spans="1:12" s="2" customFormat="1" ht="15" customHeight="1" x14ac:dyDescent="0.2">
      <c r="A101" s="161">
        <v>44440</v>
      </c>
      <c r="B101" s="71" t="s">
        <v>172</v>
      </c>
      <c r="C101" s="72" t="s">
        <v>173</v>
      </c>
      <c r="D101" s="72" t="s">
        <v>174</v>
      </c>
      <c r="E101" s="196"/>
      <c r="F101" s="197"/>
      <c r="G101" s="197"/>
      <c r="H101" s="205" t="s">
        <v>155</v>
      </c>
      <c r="I101" s="81">
        <v>1</v>
      </c>
      <c r="J101" s="202">
        <v>0</v>
      </c>
      <c r="K101" s="97">
        <v>0</v>
      </c>
      <c r="L101" s="198">
        <v>10594</v>
      </c>
    </row>
    <row r="102" spans="1:12" s="2" customFormat="1" ht="15" customHeight="1" x14ac:dyDescent="0.2">
      <c r="A102" s="161">
        <v>44440</v>
      </c>
      <c r="B102" s="71" t="s">
        <v>175</v>
      </c>
      <c r="C102" s="72" t="s">
        <v>176</v>
      </c>
      <c r="D102" s="72" t="s">
        <v>177</v>
      </c>
      <c r="E102" s="196"/>
      <c r="F102" s="197"/>
      <c r="G102" s="197"/>
      <c r="H102" s="205" t="s">
        <v>155</v>
      </c>
      <c r="I102" s="81">
        <v>1</v>
      </c>
      <c r="J102" s="202">
        <v>0</v>
      </c>
      <c r="K102" s="97">
        <v>0</v>
      </c>
      <c r="L102" s="198">
        <v>19923</v>
      </c>
    </row>
    <row r="103" spans="1:12" s="2" customFormat="1" ht="15" customHeight="1" x14ac:dyDescent="0.2">
      <c r="A103" s="161">
        <v>44440</v>
      </c>
      <c r="B103" s="71" t="s">
        <v>178</v>
      </c>
      <c r="C103" s="72" t="s">
        <v>179</v>
      </c>
      <c r="D103" s="72" t="s">
        <v>180</v>
      </c>
      <c r="E103" s="196"/>
      <c r="F103" s="197"/>
      <c r="G103" s="197"/>
      <c r="H103" s="205" t="s">
        <v>155</v>
      </c>
      <c r="I103" s="81">
        <v>1</v>
      </c>
      <c r="J103" s="75">
        <v>0</v>
      </c>
      <c r="K103" s="97">
        <v>0</v>
      </c>
      <c r="L103" s="160">
        <v>9907</v>
      </c>
    </row>
    <row r="104" spans="1:12" s="2" customFormat="1" ht="15" customHeight="1" x14ac:dyDescent="0.2">
      <c r="A104" s="203">
        <v>44440</v>
      </c>
      <c r="B104" s="204" t="s">
        <v>181</v>
      </c>
      <c r="C104" s="205" t="s">
        <v>182</v>
      </c>
      <c r="D104" s="205"/>
      <c r="E104" s="196"/>
      <c r="F104" s="230"/>
      <c r="G104" s="230"/>
      <c r="H104" s="205" t="s">
        <v>155</v>
      </c>
      <c r="I104" s="79">
        <v>1</v>
      </c>
      <c r="J104" s="231">
        <v>0</v>
      </c>
      <c r="K104" s="232">
        <v>0</v>
      </c>
      <c r="L104" s="160">
        <v>9778</v>
      </c>
    </row>
    <row r="105" spans="1:12" s="2" customFormat="1" ht="15" customHeight="1" x14ac:dyDescent="0.2">
      <c r="A105" s="161">
        <v>44440</v>
      </c>
      <c r="B105" s="71" t="s">
        <v>183</v>
      </c>
      <c r="C105" s="72" t="s">
        <v>184</v>
      </c>
      <c r="D105" s="72" t="s">
        <v>185</v>
      </c>
      <c r="E105" s="196"/>
      <c r="F105" s="197"/>
      <c r="G105" s="197"/>
      <c r="H105" s="205" t="s">
        <v>155</v>
      </c>
      <c r="I105" s="81">
        <v>1</v>
      </c>
      <c r="J105" s="202">
        <v>0</v>
      </c>
      <c r="K105" s="97">
        <v>0</v>
      </c>
      <c r="L105" s="198">
        <v>9899</v>
      </c>
    </row>
    <row r="106" spans="1:12" s="2" customFormat="1" ht="15" customHeight="1" x14ac:dyDescent="0.2">
      <c r="A106" s="159">
        <v>44440</v>
      </c>
      <c r="B106" s="76" t="s">
        <v>186</v>
      </c>
      <c r="C106" s="73" t="s">
        <v>187</v>
      </c>
      <c r="D106" s="73" t="s">
        <v>188</v>
      </c>
      <c r="E106" s="73"/>
      <c r="F106" s="196"/>
      <c r="G106" s="73"/>
      <c r="H106" s="73" t="s">
        <v>155</v>
      </c>
      <c r="I106" s="79">
        <v>1</v>
      </c>
      <c r="J106" s="233">
        <v>0</v>
      </c>
      <c r="K106" s="115">
        <v>0</v>
      </c>
      <c r="L106" s="160">
        <v>13328</v>
      </c>
    </row>
    <row r="107" spans="1:12" s="2" customFormat="1" ht="15" customHeight="1" x14ac:dyDescent="0.2">
      <c r="A107" s="161">
        <v>44441</v>
      </c>
      <c r="B107" s="71" t="s">
        <v>189</v>
      </c>
      <c r="C107" s="72" t="s">
        <v>190</v>
      </c>
      <c r="D107" s="72" t="s">
        <v>191</v>
      </c>
      <c r="E107" s="196"/>
      <c r="F107" s="197"/>
      <c r="G107" s="197"/>
      <c r="H107" s="205" t="s">
        <v>192</v>
      </c>
      <c r="I107" s="81">
        <v>1</v>
      </c>
      <c r="J107" s="202">
        <v>0</v>
      </c>
      <c r="K107" s="97">
        <v>0</v>
      </c>
      <c r="L107" s="198">
        <v>3500</v>
      </c>
    </row>
    <row r="108" spans="1:12" s="2" customFormat="1" ht="15" customHeight="1" x14ac:dyDescent="0.2">
      <c r="A108" s="161">
        <v>44441</v>
      </c>
      <c r="B108" s="71" t="s">
        <v>193</v>
      </c>
      <c r="C108" s="72" t="s">
        <v>194</v>
      </c>
      <c r="D108" s="72" t="s">
        <v>154</v>
      </c>
      <c r="E108" s="196"/>
      <c r="F108" s="197"/>
      <c r="G108" s="197"/>
      <c r="H108" s="205" t="s">
        <v>192</v>
      </c>
      <c r="I108" s="81">
        <v>1</v>
      </c>
      <c r="J108" s="202">
        <v>0</v>
      </c>
      <c r="K108" s="97">
        <v>0</v>
      </c>
      <c r="L108" s="198">
        <v>4400</v>
      </c>
    </row>
    <row r="109" spans="1:12" s="2" customFormat="1" ht="15" customHeight="1" x14ac:dyDescent="0.2">
      <c r="A109" s="161">
        <v>44441</v>
      </c>
      <c r="B109" s="71" t="s">
        <v>195</v>
      </c>
      <c r="C109" s="72" t="s">
        <v>196</v>
      </c>
      <c r="D109" s="72" t="s">
        <v>197</v>
      </c>
      <c r="E109" s="196"/>
      <c r="F109" s="197"/>
      <c r="G109" s="197"/>
      <c r="H109" s="205" t="s">
        <v>192</v>
      </c>
      <c r="I109" s="81">
        <v>1</v>
      </c>
      <c r="J109" s="202">
        <v>0</v>
      </c>
      <c r="K109" s="97">
        <v>0</v>
      </c>
      <c r="L109" s="198">
        <v>4000</v>
      </c>
    </row>
    <row r="110" spans="1:12" s="2" customFormat="1" ht="15" customHeight="1" x14ac:dyDescent="0.2">
      <c r="A110" s="161">
        <v>44441</v>
      </c>
      <c r="B110" s="71" t="s">
        <v>198</v>
      </c>
      <c r="C110" s="72" t="s">
        <v>199</v>
      </c>
      <c r="D110" s="72" t="s">
        <v>200</v>
      </c>
      <c r="E110" s="196"/>
      <c r="F110" s="197"/>
      <c r="G110" s="197"/>
      <c r="H110" s="205" t="s">
        <v>192</v>
      </c>
      <c r="I110" s="81">
        <v>1</v>
      </c>
      <c r="J110" s="202">
        <v>0</v>
      </c>
      <c r="K110" s="97">
        <v>0</v>
      </c>
      <c r="L110" s="198">
        <v>4000</v>
      </c>
    </row>
    <row r="111" spans="1:12" s="2" customFormat="1" ht="15" customHeight="1" x14ac:dyDescent="0.2">
      <c r="A111" s="161">
        <v>44441</v>
      </c>
      <c r="B111" s="71" t="s">
        <v>201</v>
      </c>
      <c r="C111" s="72" t="s">
        <v>202</v>
      </c>
      <c r="D111" s="72"/>
      <c r="E111" s="196"/>
      <c r="F111" s="197"/>
      <c r="G111" s="197"/>
      <c r="H111" s="205" t="s">
        <v>192</v>
      </c>
      <c r="I111" s="81">
        <v>1</v>
      </c>
      <c r="J111" s="202">
        <v>0</v>
      </c>
      <c r="K111" s="97">
        <v>0</v>
      </c>
      <c r="L111" s="198">
        <v>6900</v>
      </c>
    </row>
    <row r="112" spans="1:12" s="2" customFormat="1" ht="15" customHeight="1" x14ac:dyDescent="0.2">
      <c r="A112" s="161">
        <v>44441</v>
      </c>
      <c r="B112" s="71" t="s">
        <v>203</v>
      </c>
      <c r="C112" s="72" t="s">
        <v>204</v>
      </c>
      <c r="D112" s="72" t="s">
        <v>205</v>
      </c>
      <c r="E112" s="196"/>
      <c r="F112" s="197"/>
      <c r="G112" s="197"/>
      <c r="H112" s="205" t="s">
        <v>206</v>
      </c>
      <c r="I112" s="81">
        <v>1</v>
      </c>
      <c r="J112" s="202">
        <v>0</v>
      </c>
      <c r="K112" s="97">
        <v>0</v>
      </c>
      <c r="L112" s="198">
        <v>12000</v>
      </c>
    </row>
    <row r="113" spans="1:12" s="2" customFormat="1" ht="15" customHeight="1" x14ac:dyDescent="0.2">
      <c r="A113" s="161">
        <v>44441</v>
      </c>
      <c r="B113" s="71" t="s">
        <v>207</v>
      </c>
      <c r="C113" s="72" t="s">
        <v>208</v>
      </c>
      <c r="D113" s="72" t="s">
        <v>209</v>
      </c>
      <c r="E113" s="196"/>
      <c r="F113" s="197"/>
      <c r="G113" s="197"/>
      <c r="H113" s="205" t="s">
        <v>210</v>
      </c>
      <c r="I113" s="81">
        <v>1</v>
      </c>
      <c r="J113" s="202">
        <v>0</v>
      </c>
      <c r="K113" s="97">
        <v>0</v>
      </c>
      <c r="L113" s="198">
        <v>35000</v>
      </c>
    </row>
    <row r="114" spans="1:12" s="2" customFormat="1" ht="15" customHeight="1" x14ac:dyDescent="0.2">
      <c r="A114" s="161">
        <v>44442</v>
      </c>
      <c r="B114" s="71" t="s">
        <v>211</v>
      </c>
      <c r="C114" s="72" t="s">
        <v>212</v>
      </c>
      <c r="D114" s="72" t="s">
        <v>205</v>
      </c>
      <c r="E114" s="196"/>
      <c r="F114" s="197"/>
      <c r="G114" s="197"/>
      <c r="H114" s="205" t="s">
        <v>213</v>
      </c>
      <c r="I114" s="81">
        <v>1</v>
      </c>
      <c r="J114" s="202">
        <v>0</v>
      </c>
      <c r="K114" s="97">
        <v>0</v>
      </c>
      <c r="L114" s="198">
        <v>17000</v>
      </c>
    </row>
    <row r="115" spans="1:12" s="2" customFormat="1" ht="15" customHeight="1" x14ac:dyDescent="0.2">
      <c r="A115" s="161">
        <v>44442</v>
      </c>
      <c r="B115" s="71" t="s">
        <v>214</v>
      </c>
      <c r="C115" s="72" t="s">
        <v>215</v>
      </c>
      <c r="D115" s="72" t="s">
        <v>216</v>
      </c>
      <c r="E115" s="196"/>
      <c r="F115" s="197"/>
      <c r="G115" s="197"/>
      <c r="H115" s="205" t="s">
        <v>217</v>
      </c>
      <c r="I115" s="81">
        <v>1</v>
      </c>
      <c r="J115" s="202">
        <v>0</v>
      </c>
      <c r="K115" s="97">
        <v>0</v>
      </c>
      <c r="L115" s="198">
        <v>8822</v>
      </c>
    </row>
    <row r="116" spans="1:12" s="2" customFormat="1" ht="15" customHeight="1" x14ac:dyDescent="0.2">
      <c r="A116" s="161">
        <v>44442</v>
      </c>
      <c r="B116" s="71" t="s">
        <v>218</v>
      </c>
      <c r="C116" s="72" t="s">
        <v>219</v>
      </c>
      <c r="D116" s="72" t="s">
        <v>205</v>
      </c>
      <c r="E116" s="196"/>
      <c r="F116" s="197"/>
      <c r="G116" s="197"/>
      <c r="H116" s="205" t="s">
        <v>217</v>
      </c>
      <c r="I116" s="81">
        <v>1</v>
      </c>
      <c r="J116" s="202">
        <v>0</v>
      </c>
      <c r="K116" s="97">
        <v>0</v>
      </c>
      <c r="L116" s="198">
        <v>8453</v>
      </c>
    </row>
    <row r="117" spans="1:12" s="2" customFormat="1" ht="15" customHeight="1" x14ac:dyDescent="0.2">
      <c r="A117" s="161">
        <v>44442</v>
      </c>
      <c r="B117" s="71" t="s">
        <v>220</v>
      </c>
      <c r="C117" s="72" t="s">
        <v>221</v>
      </c>
      <c r="D117" s="72" t="s">
        <v>205</v>
      </c>
      <c r="E117" s="196"/>
      <c r="F117" s="197"/>
      <c r="G117" s="197"/>
      <c r="H117" s="205" t="s">
        <v>217</v>
      </c>
      <c r="I117" s="81">
        <v>1</v>
      </c>
      <c r="J117" s="202">
        <v>0</v>
      </c>
      <c r="K117" s="97">
        <v>0</v>
      </c>
      <c r="L117" s="198">
        <v>9792</v>
      </c>
    </row>
    <row r="118" spans="1:12" s="2" customFormat="1" ht="15" customHeight="1" x14ac:dyDescent="0.2">
      <c r="A118" s="161">
        <v>44442</v>
      </c>
      <c r="B118" s="71" t="s">
        <v>222</v>
      </c>
      <c r="C118" s="72" t="s">
        <v>223</v>
      </c>
      <c r="D118" s="72"/>
      <c r="E118" s="196"/>
      <c r="F118" s="197"/>
      <c r="G118" s="197"/>
      <c r="H118" s="205" t="s">
        <v>224</v>
      </c>
      <c r="I118" s="81">
        <v>1</v>
      </c>
      <c r="J118" s="202">
        <v>0</v>
      </c>
      <c r="K118" s="97">
        <v>0</v>
      </c>
      <c r="L118" s="198">
        <v>9300</v>
      </c>
    </row>
    <row r="119" spans="1:12" s="2" customFormat="1" ht="15" customHeight="1" x14ac:dyDescent="0.2">
      <c r="A119" s="161">
        <v>44446</v>
      </c>
      <c r="B119" s="71" t="s">
        <v>225</v>
      </c>
      <c r="C119" s="72" t="s">
        <v>226</v>
      </c>
      <c r="D119" s="72" t="s">
        <v>227</v>
      </c>
      <c r="E119" s="196"/>
      <c r="F119" s="197"/>
      <c r="G119" s="197"/>
      <c r="H119" s="205" t="s">
        <v>228</v>
      </c>
      <c r="I119" s="81">
        <v>1</v>
      </c>
      <c r="J119" s="202">
        <v>0</v>
      </c>
      <c r="K119" s="97">
        <v>0</v>
      </c>
      <c r="L119" s="198">
        <v>6000</v>
      </c>
    </row>
    <row r="120" spans="1:12" s="2" customFormat="1" ht="15" customHeight="1" x14ac:dyDescent="0.2">
      <c r="A120" s="161">
        <v>44446</v>
      </c>
      <c r="B120" s="71" t="s">
        <v>229</v>
      </c>
      <c r="C120" s="72" t="s">
        <v>230</v>
      </c>
      <c r="D120" s="72" t="s">
        <v>154</v>
      </c>
      <c r="E120" s="196"/>
      <c r="F120" s="197"/>
      <c r="G120" s="197"/>
      <c r="H120" s="205" t="s">
        <v>206</v>
      </c>
      <c r="I120" s="81">
        <v>1</v>
      </c>
      <c r="J120" s="202">
        <v>0</v>
      </c>
      <c r="K120" s="97">
        <v>0</v>
      </c>
      <c r="L120" s="198">
        <v>4000</v>
      </c>
    </row>
    <row r="121" spans="1:12" s="2" customFormat="1" ht="15" customHeight="1" x14ac:dyDescent="0.2">
      <c r="A121" s="161">
        <v>44446</v>
      </c>
      <c r="B121" s="71" t="s">
        <v>231</v>
      </c>
      <c r="C121" s="72" t="s">
        <v>232</v>
      </c>
      <c r="D121" s="72" t="s">
        <v>233</v>
      </c>
      <c r="E121" s="196"/>
      <c r="F121" s="197"/>
      <c r="G121" s="197"/>
      <c r="H121" s="205" t="s">
        <v>234</v>
      </c>
      <c r="I121" s="81">
        <v>1</v>
      </c>
      <c r="J121" s="202">
        <v>0</v>
      </c>
      <c r="K121" s="97">
        <v>0</v>
      </c>
      <c r="L121" s="198">
        <v>8390</v>
      </c>
    </row>
    <row r="122" spans="1:12" s="2" customFormat="1" ht="15" customHeight="1" x14ac:dyDescent="0.2">
      <c r="A122" s="159">
        <v>44446</v>
      </c>
      <c r="B122" s="76" t="s">
        <v>181</v>
      </c>
      <c r="C122" s="73" t="s">
        <v>235</v>
      </c>
      <c r="D122" s="73" t="s">
        <v>188</v>
      </c>
      <c r="E122" s="73"/>
      <c r="F122" s="196"/>
      <c r="G122" s="73"/>
      <c r="H122" s="73" t="s">
        <v>236</v>
      </c>
      <c r="I122" s="79">
        <v>1</v>
      </c>
      <c r="J122" s="233">
        <v>0</v>
      </c>
      <c r="K122" s="115">
        <v>0</v>
      </c>
      <c r="L122" s="160">
        <v>11325</v>
      </c>
    </row>
    <row r="123" spans="1:12" s="2" customFormat="1" ht="15" customHeight="1" x14ac:dyDescent="0.2">
      <c r="A123" s="161">
        <v>44446</v>
      </c>
      <c r="B123" s="71" t="s">
        <v>237</v>
      </c>
      <c r="C123" s="72" t="s">
        <v>238</v>
      </c>
      <c r="D123" s="72"/>
      <c r="E123" s="196"/>
      <c r="F123" s="197"/>
      <c r="G123" s="197"/>
      <c r="H123" s="205" t="s">
        <v>239</v>
      </c>
      <c r="I123" s="81">
        <v>1</v>
      </c>
      <c r="J123" s="202">
        <v>0</v>
      </c>
      <c r="K123" s="97">
        <v>0</v>
      </c>
      <c r="L123" s="198">
        <v>11328</v>
      </c>
    </row>
    <row r="124" spans="1:12" s="2" customFormat="1" ht="15" customHeight="1" x14ac:dyDescent="0.2">
      <c r="A124" s="161">
        <v>44446</v>
      </c>
      <c r="B124" s="71" t="s">
        <v>240</v>
      </c>
      <c r="C124" s="72" t="s">
        <v>241</v>
      </c>
      <c r="D124" s="72" t="s">
        <v>242</v>
      </c>
      <c r="E124" s="196"/>
      <c r="F124" s="197"/>
      <c r="G124" s="197"/>
      <c r="H124" s="205" t="s">
        <v>217</v>
      </c>
      <c r="I124" s="81">
        <v>1</v>
      </c>
      <c r="J124" s="202">
        <v>0</v>
      </c>
      <c r="K124" s="97">
        <v>0</v>
      </c>
      <c r="L124" s="198">
        <v>3900</v>
      </c>
    </row>
    <row r="125" spans="1:12" s="2" customFormat="1" ht="15" customHeight="1" x14ac:dyDescent="0.2">
      <c r="A125" s="161">
        <v>44447</v>
      </c>
      <c r="B125" s="71" t="s">
        <v>243</v>
      </c>
      <c r="C125" s="72" t="s">
        <v>244</v>
      </c>
      <c r="D125" s="72"/>
      <c r="E125" s="196"/>
      <c r="F125" s="197"/>
      <c r="G125" s="197"/>
      <c r="H125" s="205" t="s">
        <v>239</v>
      </c>
      <c r="I125" s="81">
        <v>1</v>
      </c>
      <c r="J125" s="202">
        <v>0</v>
      </c>
      <c r="K125" s="97">
        <v>0</v>
      </c>
      <c r="L125" s="198">
        <v>12086</v>
      </c>
    </row>
    <row r="126" spans="1:12" s="2" customFormat="1" ht="15" customHeight="1" x14ac:dyDescent="0.2">
      <c r="A126" s="161">
        <v>44447</v>
      </c>
      <c r="B126" s="71" t="s">
        <v>340</v>
      </c>
      <c r="C126" s="72" t="s">
        <v>341</v>
      </c>
      <c r="D126" s="72" t="s">
        <v>177</v>
      </c>
      <c r="E126" s="196"/>
      <c r="F126" s="197"/>
      <c r="G126" s="197"/>
      <c r="H126" s="205" t="s">
        <v>342</v>
      </c>
      <c r="I126" s="81">
        <v>1</v>
      </c>
      <c r="J126" s="202">
        <v>0</v>
      </c>
      <c r="K126" s="97">
        <v>0</v>
      </c>
      <c r="L126" s="198">
        <v>18500</v>
      </c>
    </row>
    <row r="127" spans="1:12" s="2" customFormat="1" ht="15" customHeight="1" x14ac:dyDescent="0.2">
      <c r="A127" s="304">
        <v>44447</v>
      </c>
      <c r="B127" s="71" t="s">
        <v>343</v>
      </c>
      <c r="C127" s="72" t="s">
        <v>344</v>
      </c>
      <c r="D127" s="72" t="s">
        <v>205</v>
      </c>
      <c r="E127" s="196"/>
      <c r="F127" s="197"/>
      <c r="G127" s="197"/>
      <c r="H127" s="205" t="s">
        <v>192</v>
      </c>
      <c r="I127" s="81">
        <v>1</v>
      </c>
      <c r="J127" s="75">
        <v>0</v>
      </c>
      <c r="K127" s="97">
        <v>0</v>
      </c>
      <c r="L127" s="160">
        <v>7000</v>
      </c>
    </row>
    <row r="128" spans="1:12" s="2" customFormat="1" ht="15" customHeight="1" x14ac:dyDescent="0.2">
      <c r="A128" s="161">
        <v>44447</v>
      </c>
      <c r="B128" s="71" t="s">
        <v>345</v>
      </c>
      <c r="C128" s="72" t="s">
        <v>346</v>
      </c>
      <c r="D128" s="72" t="s">
        <v>354</v>
      </c>
      <c r="E128" s="196"/>
      <c r="F128" s="197"/>
      <c r="G128" s="197"/>
      <c r="H128" s="205" t="s">
        <v>192</v>
      </c>
      <c r="I128" s="81">
        <v>1</v>
      </c>
      <c r="J128" s="202">
        <v>0</v>
      </c>
      <c r="K128" s="97">
        <v>0</v>
      </c>
      <c r="L128" s="198">
        <v>9500</v>
      </c>
    </row>
    <row r="129" spans="1:12" s="2" customFormat="1" ht="15" customHeight="1" x14ac:dyDescent="0.2">
      <c r="A129" s="161">
        <v>44447</v>
      </c>
      <c r="B129" s="71" t="s">
        <v>347</v>
      </c>
      <c r="C129" s="72" t="s">
        <v>348</v>
      </c>
      <c r="D129" s="72"/>
      <c r="E129" s="196"/>
      <c r="F129" s="197"/>
      <c r="G129" s="197"/>
      <c r="H129" s="205" t="s">
        <v>192</v>
      </c>
      <c r="I129" s="81">
        <v>1</v>
      </c>
      <c r="J129" s="202">
        <v>0</v>
      </c>
      <c r="K129" s="97">
        <v>0</v>
      </c>
      <c r="L129" s="198">
        <v>7800</v>
      </c>
    </row>
    <row r="130" spans="1:12" s="2" customFormat="1" ht="15" customHeight="1" x14ac:dyDescent="0.2">
      <c r="A130" s="161">
        <v>44447</v>
      </c>
      <c r="B130" s="71" t="s">
        <v>349</v>
      </c>
      <c r="C130" s="72" t="s">
        <v>350</v>
      </c>
      <c r="D130" s="72" t="s">
        <v>351</v>
      </c>
      <c r="E130" s="196"/>
      <c r="F130" s="197"/>
      <c r="G130" s="197"/>
      <c r="H130" s="205" t="s">
        <v>133</v>
      </c>
      <c r="I130" s="81">
        <v>1</v>
      </c>
      <c r="J130" s="202">
        <v>0</v>
      </c>
      <c r="K130" s="97">
        <v>0</v>
      </c>
      <c r="L130" s="198">
        <v>11000</v>
      </c>
    </row>
    <row r="131" spans="1:12" s="2" customFormat="1" ht="15" customHeight="1" x14ac:dyDescent="0.2">
      <c r="A131" s="161">
        <v>44447</v>
      </c>
      <c r="B131" s="71" t="s">
        <v>352</v>
      </c>
      <c r="C131" s="72" t="s">
        <v>353</v>
      </c>
      <c r="D131" s="72" t="s">
        <v>354</v>
      </c>
      <c r="E131" s="196"/>
      <c r="F131" s="197"/>
      <c r="G131" s="197"/>
      <c r="H131" s="205" t="s">
        <v>133</v>
      </c>
      <c r="I131" s="81">
        <v>1</v>
      </c>
      <c r="J131" s="202">
        <v>0</v>
      </c>
      <c r="K131" s="97">
        <v>0</v>
      </c>
      <c r="L131" s="198">
        <v>9000</v>
      </c>
    </row>
    <row r="132" spans="1:12" s="2" customFormat="1" ht="15" customHeight="1" x14ac:dyDescent="0.2">
      <c r="A132" s="161">
        <v>44448</v>
      </c>
      <c r="B132" s="71" t="s">
        <v>355</v>
      </c>
      <c r="C132" s="72" t="s">
        <v>356</v>
      </c>
      <c r="D132" s="72" t="s">
        <v>357</v>
      </c>
      <c r="E132" s="196"/>
      <c r="F132" s="197"/>
      <c r="G132" s="197"/>
      <c r="H132" s="243" t="s">
        <v>358</v>
      </c>
      <c r="I132" s="81">
        <v>1</v>
      </c>
      <c r="J132" s="202">
        <v>0</v>
      </c>
      <c r="K132" s="97">
        <v>0</v>
      </c>
      <c r="L132" s="198">
        <v>4000</v>
      </c>
    </row>
    <row r="133" spans="1:12" s="2" customFormat="1" ht="15" customHeight="1" x14ac:dyDescent="0.2">
      <c r="A133" s="161">
        <v>44448</v>
      </c>
      <c r="B133" s="71" t="s">
        <v>359</v>
      </c>
      <c r="C133" s="72" t="s">
        <v>360</v>
      </c>
      <c r="D133" s="72"/>
      <c r="E133" s="196"/>
      <c r="F133" s="197"/>
      <c r="G133" s="197"/>
      <c r="H133" s="205" t="s">
        <v>361</v>
      </c>
      <c r="I133" s="81">
        <v>1</v>
      </c>
      <c r="J133" s="202">
        <v>0</v>
      </c>
      <c r="K133" s="97">
        <v>0</v>
      </c>
      <c r="L133" s="198">
        <v>9500</v>
      </c>
    </row>
    <row r="134" spans="1:12" s="2" customFormat="1" ht="15" customHeight="1" x14ac:dyDescent="0.2">
      <c r="A134" s="161">
        <v>44449</v>
      </c>
      <c r="B134" s="71" t="s">
        <v>333</v>
      </c>
      <c r="C134" s="72" t="s">
        <v>334</v>
      </c>
      <c r="D134" s="72" t="s">
        <v>335</v>
      </c>
      <c r="E134" s="196"/>
      <c r="F134" s="197"/>
      <c r="G134" s="197"/>
      <c r="H134" s="205" t="s">
        <v>336</v>
      </c>
      <c r="I134" s="81">
        <v>1</v>
      </c>
      <c r="J134" s="202">
        <v>1184</v>
      </c>
      <c r="K134" s="97">
        <v>327</v>
      </c>
      <c r="L134" s="198">
        <v>12000</v>
      </c>
    </row>
    <row r="135" spans="1:12" s="2" customFormat="1" ht="15" customHeight="1" x14ac:dyDescent="0.2">
      <c r="A135" s="161">
        <v>44449</v>
      </c>
      <c r="B135" s="71" t="s">
        <v>337</v>
      </c>
      <c r="C135" s="72" t="s">
        <v>338</v>
      </c>
      <c r="D135" s="72" t="s">
        <v>242</v>
      </c>
      <c r="E135" s="196"/>
      <c r="F135" s="197"/>
      <c r="G135" s="197"/>
      <c r="H135" s="205" t="s">
        <v>339</v>
      </c>
      <c r="I135" s="81">
        <v>1</v>
      </c>
      <c r="J135" s="202">
        <v>1618</v>
      </c>
      <c r="K135" s="97">
        <v>756</v>
      </c>
      <c r="L135" s="198">
        <v>6500</v>
      </c>
    </row>
    <row r="136" spans="1:12" s="2" customFormat="1" ht="15" customHeight="1" x14ac:dyDescent="0.2">
      <c r="A136" s="161">
        <v>44453</v>
      </c>
      <c r="B136" s="71" t="s">
        <v>502</v>
      </c>
      <c r="C136" s="72" t="s">
        <v>503</v>
      </c>
      <c r="D136" s="72" t="s">
        <v>504</v>
      </c>
      <c r="E136" s="196"/>
      <c r="F136" s="197"/>
      <c r="G136" s="197"/>
      <c r="H136" s="205" t="s">
        <v>133</v>
      </c>
      <c r="I136" s="81">
        <v>1</v>
      </c>
      <c r="J136" s="202">
        <v>0</v>
      </c>
      <c r="K136" s="97">
        <v>0</v>
      </c>
      <c r="L136" s="198">
        <v>8000</v>
      </c>
    </row>
    <row r="137" spans="1:12" s="2" customFormat="1" ht="15" customHeight="1" x14ac:dyDescent="0.2">
      <c r="A137" s="161">
        <v>44453</v>
      </c>
      <c r="B137" s="71" t="s">
        <v>505</v>
      </c>
      <c r="C137" s="72" t="s">
        <v>506</v>
      </c>
      <c r="D137" s="72" t="s">
        <v>158</v>
      </c>
      <c r="E137" s="196"/>
      <c r="F137" s="197"/>
      <c r="G137" s="197"/>
      <c r="H137" s="205" t="s">
        <v>206</v>
      </c>
      <c r="I137" s="81">
        <v>1</v>
      </c>
      <c r="J137" s="202">
        <v>0</v>
      </c>
      <c r="K137" s="97">
        <v>0</v>
      </c>
      <c r="L137" s="198">
        <v>14000</v>
      </c>
    </row>
    <row r="138" spans="1:12" s="2" customFormat="1" ht="15" customHeight="1" x14ac:dyDescent="0.2">
      <c r="A138" s="161">
        <v>44453</v>
      </c>
      <c r="B138" s="71" t="s">
        <v>507</v>
      </c>
      <c r="C138" s="72" t="s">
        <v>508</v>
      </c>
      <c r="D138" s="72" t="s">
        <v>154</v>
      </c>
      <c r="E138" s="196"/>
      <c r="F138" s="197"/>
      <c r="G138" s="197"/>
      <c r="H138" s="205" t="s">
        <v>509</v>
      </c>
      <c r="I138" s="81">
        <v>1</v>
      </c>
      <c r="J138" s="202">
        <v>0</v>
      </c>
      <c r="K138" s="97">
        <v>0</v>
      </c>
      <c r="L138" s="198">
        <v>22670</v>
      </c>
    </row>
    <row r="139" spans="1:12" s="2" customFormat="1" ht="15" customHeight="1" x14ac:dyDescent="0.2">
      <c r="A139" s="161">
        <v>44454</v>
      </c>
      <c r="B139" s="71" t="s">
        <v>510</v>
      </c>
      <c r="C139" s="72" t="s">
        <v>511</v>
      </c>
      <c r="D139" s="72"/>
      <c r="E139" s="196"/>
      <c r="F139" s="197"/>
      <c r="G139" s="197"/>
      <c r="H139" s="205" t="s">
        <v>393</v>
      </c>
      <c r="I139" s="81">
        <v>1</v>
      </c>
      <c r="J139" s="202">
        <v>0</v>
      </c>
      <c r="K139" s="97">
        <v>0</v>
      </c>
      <c r="L139" s="198">
        <v>0</v>
      </c>
    </row>
    <row r="140" spans="1:12" s="2" customFormat="1" ht="15" customHeight="1" x14ac:dyDescent="0.2">
      <c r="A140" s="161">
        <v>44454</v>
      </c>
      <c r="B140" s="71" t="s">
        <v>512</v>
      </c>
      <c r="C140" s="72" t="s">
        <v>513</v>
      </c>
      <c r="D140" s="72" t="s">
        <v>335</v>
      </c>
      <c r="E140" s="196"/>
      <c r="F140" s="197"/>
      <c r="G140" s="197"/>
      <c r="H140" s="205" t="s">
        <v>206</v>
      </c>
      <c r="I140" s="81">
        <v>1</v>
      </c>
      <c r="J140" s="202">
        <v>0</v>
      </c>
      <c r="K140" s="97">
        <v>0</v>
      </c>
      <c r="L140" s="198">
        <v>4000</v>
      </c>
    </row>
    <row r="141" spans="1:12" s="2" customFormat="1" ht="14.65" customHeight="1" x14ac:dyDescent="0.2">
      <c r="A141" s="161">
        <v>44454</v>
      </c>
      <c r="B141" s="71" t="s">
        <v>514</v>
      </c>
      <c r="C141" s="72" t="s">
        <v>515</v>
      </c>
      <c r="D141" s="72" t="s">
        <v>407</v>
      </c>
      <c r="E141" s="196"/>
      <c r="F141" s="197"/>
      <c r="G141" s="197"/>
      <c r="H141" s="205" t="s">
        <v>516</v>
      </c>
      <c r="I141" s="81">
        <v>1</v>
      </c>
      <c r="J141" s="202">
        <v>0</v>
      </c>
      <c r="K141" s="97">
        <v>0</v>
      </c>
      <c r="L141" s="198">
        <v>6366</v>
      </c>
    </row>
    <row r="142" spans="1:12" s="2" customFormat="1" ht="15" customHeight="1" x14ac:dyDescent="0.2">
      <c r="A142" s="161">
        <v>44454</v>
      </c>
      <c r="B142" s="71" t="s">
        <v>517</v>
      </c>
      <c r="C142" s="72" t="s">
        <v>518</v>
      </c>
      <c r="D142" s="72" t="s">
        <v>171</v>
      </c>
      <c r="E142" s="196"/>
      <c r="F142" s="197"/>
      <c r="G142" s="197"/>
      <c r="H142" s="205" t="s">
        <v>516</v>
      </c>
      <c r="I142" s="81">
        <v>1</v>
      </c>
      <c r="J142" s="202">
        <v>0</v>
      </c>
      <c r="K142" s="97">
        <v>0</v>
      </c>
      <c r="L142" s="198">
        <v>15753</v>
      </c>
    </row>
    <row r="143" spans="1:12" s="2" customFormat="1" ht="15" customHeight="1" x14ac:dyDescent="0.2">
      <c r="A143" s="161">
        <v>44454</v>
      </c>
      <c r="B143" s="71" t="s">
        <v>519</v>
      </c>
      <c r="C143" s="72" t="s">
        <v>520</v>
      </c>
      <c r="D143" s="72" t="s">
        <v>154</v>
      </c>
      <c r="E143" s="196"/>
      <c r="F143" s="197"/>
      <c r="G143" s="197"/>
      <c r="H143" s="205" t="s">
        <v>516</v>
      </c>
      <c r="I143" s="81">
        <v>1</v>
      </c>
      <c r="J143" s="202">
        <v>0</v>
      </c>
      <c r="K143" s="97">
        <v>0</v>
      </c>
      <c r="L143" s="198">
        <v>10569</v>
      </c>
    </row>
    <row r="144" spans="1:12" s="2" customFormat="1" ht="15" customHeight="1" x14ac:dyDescent="0.2">
      <c r="A144" s="161">
        <v>44454</v>
      </c>
      <c r="B144" s="71" t="s">
        <v>521</v>
      </c>
      <c r="C144" s="72" t="s">
        <v>522</v>
      </c>
      <c r="D144" s="72" t="s">
        <v>504</v>
      </c>
      <c r="E144" s="196"/>
      <c r="F144" s="197"/>
      <c r="G144" s="197"/>
      <c r="H144" s="205" t="s">
        <v>516</v>
      </c>
      <c r="I144" s="81">
        <v>1</v>
      </c>
      <c r="J144" s="202">
        <v>0</v>
      </c>
      <c r="K144" s="97">
        <v>0</v>
      </c>
      <c r="L144" s="198">
        <v>14764</v>
      </c>
    </row>
    <row r="145" spans="1:12" s="2" customFormat="1" ht="15" customHeight="1" x14ac:dyDescent="0.2">
      <c r="A145" s="161">
        <v>44454</v>
      </c>
      <c r="B145" s="71" t="s">
        <v>523</v>
      </c>
      <c r="C145" s="72" t="s">
        <v>524</v>
      </c>
      <c r="D145" s="72"/>
      <c r="E145" s="196"/>
      <c r="F145" s="197"/>
      <c r="G145" s="197"/>
      <c r="H145" s="205" t="s">
        <v>525</v>
      </c>
      <c r="I145" s="81">
        <v>1</v>
      </c>
      <c r="J145" s="202">
        <v>0</v>
      </c>
      <c r="K145" s="97">
        <v>0</v>
      </c>
      <c r="L145" s="198">
        <v>150</v>
      </c>
    </row>
    <row r="146" spans="1:12" s="2" customFormat="1" ht="15" customHeight="1" x14ac:dyDescent="0.2">
      <c r="A146" s="161">
        <v>44454</v>
      </c>
      <c r="B146" s="71" t="s">
        <v>526</v>
      </c>
      <c r="C146" s="72" t="s">
        <v>527</v>
      </c>
      <c r="D146" s="72"/>
      <c r="E146" s="196"/>
      <c r="F146" s="197"/>
      <c r="G146" s="197"/>
      <c r="H146" s="205" t="s">
        <v>528</v>
      </c>
      <c r="I146" s="81">
        <v>1</v>
      </c>
      <c r="J146" s="202">
        <v>0</v>
      </c>
      <c r="K146" s="97">
        <v>0</v>
      </c>
      <c r="L146" s="198">
        <v>1000</v>
      </c>
    </row>
    <row r="147" spans="1:12" s="2" customFormat="1" ht="15" customHeight="1" x14ac:dyDescent="0.2">
      <c r="A147" s="161">
        <v>44454</v>
      </c>
      <c r="B147" s="71" t="s">
        <v>529</v>
      </c>
      <c r="C147" s="72" t="s">
        <v>530</v>
      </c>
      <c r="D147" s="72" t="s">
        <v>331</v>
      </c>
      <c r="E147" s="196"/>
      <c r="F147" s="197"/>
      <c r="G147" s="197"/>
      <c r="H147" s="205" t="s">
        <v>531</v>
      </c>
      <c r="I147" s="81">
        <v>1</v>
      </c>
      <c r="J147" s="202">
        <v>0</v>
      </c>
      <c r="K147" s="97">
        <v>0</v>
      </c>
      <c r="L147" s="198">
        <v>1075</v>
      </c>
    </row>
    <row r="148" spans="1:12" s="2" customFormat="1" ht="15" customHeight="1" x14ac:dyDescent="0.2">
      <c r="A148" s="161">
        <v>44455</v>
      </c>
      <c r="B148" s="71" t="s">
        <v>532</v>
      </c>
      <c r="C148" s="72" t="s">
        <v>533</v>
      </c>
      <c r="D148" s="72" t="s">
        <v>534</v>
      </c>
      <c r="E148" s="196"/>
      <c r="F148" s="197"/>
      <c r="G148" s="197"/>
      <c r="H148" s="205" t="s">
        <v>217</v>
      </c>
      <c r="I148" s="81">
        <v>1</v>
      </c>
      <c r="J148" s="202">
        <v>0</v>
      </c>
      <c r="K148" s="97">
        <v>0</v>
      </c>
      <c r="L148" s="198">
        <v>4370</v>
      </c>
    </row>
    <row r="149" spans="1:12" s="2" customFormat="1" ht="15" customHeight="1" x14ac:dyDescent="0.2">
      <c r="A149" s="161">
        <v>44455</v>
      </c>
      <c r="B149" s="71" t="s">
        <v>535</v>
      </c>
      <c r="C149" s="72" t="s">
        <v>536</v>
      </c>
      <c r="D149" s="72" t="s">
        <v>537</v>
      </c>
      <c r="E149" s="196"/>
      <c r="F149" s="197"/>
      <c r="G149" s="197"/>
      <c r="H149" s="205" t="s">
        <v>137</v>
      </c>
      <c r="I149" s="81">
        <v>1</v>
      </c>
      <c r="J149" s="202">
        <v>0</v>
      </c>
      <c r="K149" s="97">
        <v>0</v>
      </c>
      <c r="L149" s="198">
        <v>2800</v>
      </c>
    </row>
    <row r="150" spans="1:12" s="2" customFormat="1" ht="15" customHeight="1" x14ac:dyDescent="0.2">
      <c r="A150" s="161">
        <v>44455</v>
      </c>
      <c r="B150" s="71" t="s">
        <v>538</v>
      </c>
      <c r="C150" s="72" t="s">
        <v>539</v>
      </c>
      <c r="D150" s="72" t="s">
        <v>540</v>
      </c>
      <c r="E150" s="196"/>
      <c r="F150" s="197"/>
      <c r="G150" s="197"/>
      <c r="H150" s="205" t="s">
        <v>541</v>
      </c>
      <c r="I150" s="81">
        <v>1</v>
      </c>
      <c r="J150" s="202">
        <v>2300</v>
      </c>
      <c r="K150" s="97">
        <v>0</v>
      </c>
      <c r="L150" s="198">
        <v>80000</v>
      </c>
    </row>
    <row r="151" spans="1:12" s="2" customFormat="1" ht="15" customHeight="1" x14ac:dyDescent="0.2">
      <c r="A151" s="161">
        <v>44456</v>
      </c>
      <c r="B151" s="71" t="s">
        <v>574</v>
      </c>
      <c r="C151" s="72" t="s">
        <v>575</v>
      </c>
      <c r="D151" s="72"/>
      <c r="E151" s="196"/>
      <c r="F151" s="197"/>
      <c r="G151" s="197"/>
      <c r="H151" s="205" t="s">
        <v>576</v>
      </c>
      <c r="I151" s="81">
        <v>1</v>
      </c>
      <c r="J151" s="202">
        <v>0</v>
      </c>
      <c r="K151" s="97">
        <v>0</v>
      </c>
      <c r="L151" s="198">
        <v>15764</v>
      </c>
    </row>
    <row r="152" spans="1:12" s="2" customFormat="1" ht="15" customHeight="1" x14ac:dyDescent="0.2">
      <c r="A152" s="161">
        <v>44456</v>
      </c>
      <c r="B152" s="71" t="s">
        <v>577</v>
      </c>
      <c r="C152" s="72" t="s">
        <v>578</v>
      </c>
      <c r="D152" s="72"/>
      <c r="E152" s="196"/>
      <c r="F152" s="197"/>
      <c r="G152" s="197"/>
      <c r="H152" s="205" t="s">
        <v>576</v>
      </c>
      <c r="I152" s="81">
        <v>1</v>
      </c>
      <c r="J152" s="202">
        <v>0</v>
      </c>
      <c r="K152" s="97">
        <v>0</v>
      </c>
      <c r="L152" s="198">
        <v>7996</v>
      </c>
    </row>
    <row r="153" spans="1:12" s="2" customFormat="1" ht="15" customHeight="1" x14ac:dyDescent="0.2">
      <c r="A153" s="161">
        <v>44456</v>
      </c>
      <c r="B153" s="71" t="s">
        <v>586</v>
      </c>
      <c r="C153" s="72" t="s">
        <v>587</v>
      </c>
      <c r="D153" s="72" t="s">
        <v>588</v>
      </c>
      <c r="E153" s="196"/>
      <c r="F153" s="197"/>
      <c r="G153" s="197"/>
      <c r="H153" s="205" t="s">
        <v>589</v>
      </c>
      <c r="I153" s="81">
        <v>1</v>
      </c>
      <c r="J153" s="202">
        <v>0</v>
      </c>
      <c r="K153" s="97">
        <v>192</v>
      </c>
      <c r="L153" s="198">
        <v>7963</v>
      </c>
    </row>
    <row r="154" spans="1:12" s="2" customFormat="1" ht="15" customHeight="1" x14ac:dyDescent="0.2">
      <c r="A154" s="161">
        <v>44456</v>
      </c>
      <c r="B154" s="71" t="s">
        <v>696</v>
      </c>
      <c r="C154" s="72" t="s">
        <v>697</v>
      </c>
      <c r="D154" s="72" t="s">
        <v>698</v>
      </c>
      <c r="E154" s="196"/>
      <c r="F154" s="197"/>
      <c r="G154" s="197"/>
      <c r="H154" s="205" t="s">
        <v>699</v>
      </c>
      <c r="I154" s="81">
        <v>1</v>
      </c>
      <c r="J154" s="202">
        <v>0</v>
      </c>
      <c r="K154" s="97">
        <v>0</v>
      </c>
      <c r="L154" s="198">
        <v>1000</v>
      </c>
    </row>
    <row r="155" spans="1:12" s="2" customFormat="1" ht="15" customHeight="1" x14ac:dyDescent="0.2">
      <c r="A155" s="161">
        <v>44459</v>
      </c>
      <c r="B155" s="71" t="s">
        <v>700</v>
      </c>
      <c r="C155" s="72" t="s">
        <v>701</v>
      </c>
      <c r="D155" s="72"/>
      <c r="E155" s="196"/>
      <c r="F155" s="197"/>
      <c r="G155" s="197"/>
      <c r="H155" s="205" t="s">
        <v>151</v>
      </c>
      <c r="I155" s="81">
        <v>1</v>
      </c>
      <c r="J155" s="202">
        <v>0</v>
      </c>
      <c r="K155" s="97">
        <v>0</v>
      </c>
      <c r="L155" s="198">
        <v>7300</v>
      </c>
    </row>
    <row r="156" spans="1:12" s="2" customFormat="1" ht="15" customHeight="1" x14ac:dyDescent="0.2">
      <c r="A156" s="161">
        <v>44459</v>
      </c>
      <c r="B156" s="71" t="s">
        <v>702</v>
      </c>
      <c r="C156" s="72" t="s">
        <v>703</v>
      </c>
      <c r="D156" s="72" t="s">
        <v>704</v>
      </c>
      <c r="E156" s="196"/>
      <c r="F156" s="197"/>
      <c r="G156" s="197"/>
      <c r="H156" s="205" t="s">
        <v>705</v>
      </c>
      <c r="I156" s="81">
        <v>1</v>
      </c>
      <c r="J156" s="202">
        <v>0</v>
      </c>
      <c r="K156" s="97">
        <v>0</v>
      </c>
      <c r="L156" s="198">
        <v>11770</v>
      </c>
    </row>
    <row r="157" spans="1:12" s="2" customFormat="1" ht="15" customHeight="1" x14ac:dyDescent="0.2">
      <c r="A157" s="161">
        <v>44459</v>
      </c>
      <c r="B157" s="71" t="s">
        <v>706</v>
      </c>
      <c r="C157" s="72" t="s">
        <v>707</v>
      </c>
      <c r="D157" s="72"/>
      <c r="E157" s="196"/>
      <c r="F157" s="197"/>
      <c r="G157" s="197"/>
      <c r="H157" s="205" t="s">
        <v>206</v>
      </c>
      <c r="I157" s="81">
        <v>1</v>
      </c>
      <c r="J157" s="202">
        <v>0</v>
      </c>
      <c r="K157" s="97">
        <v>0</v>
      </c>
      <c r="L157" s="198">
        <v>6500</v>
      </c>
    </row>
    <row r="158" spans="1:12" s="2" customFormat="1" ht="15" customHeight="1" x14ac:dyDescent="0.2">
      <c r="A158" s="161">
        <v>44459</v>
      </c>
      <c r="B158" s="71" t="s">
        <v>708</v>
      </c>
      <c r="C158" s="72" t="s">
        <v>709</v>
      </c>
      <c r="D158" s="72" t="s">
        <v>188</v>
      </c>
      <c r="E158" s="196"/>
      <c r="F158" s="197"/>
      <c r="G158" s="197"/>
      <c r="H158" s="205" t="s">
        <v>710</v>
      </c>
      <c r="I158" s="81">
        <v>1</v>
      </c>
      <c r="J158" s="202">
        <v>0</v>
      </c>
      <c r="K158" s="97">
        <v>0</v>
      </c>
      <c r="L158" s="198">
        <v>6000</v>
      </c>
    </row>
    <row r="159" spans="1:12" s="2" customFormat="1" ht="15" customHeight="1" x14ac:dyDescent="0.2">
      <c r="A159" s="161">
        <v>44459</v>
      </c>
      <c r="B159" s="71" t="s">
        <v>711</v>
      </c>
      <c r="C159" s="72" t="s">
        <v>712</v>
      </c>
      <c r="D159" s="72" t="s">
        <v>713</v>
      </c>
      <c r="E159" s="196"/>
      <c r="F159" s="197"/>
      <c r="G159" s="197"/>
      <c r="H159" s="205" t="s">
        <v>714</v>
      </c>
      <c r="I159" s="81">
        <v>1</v>
      </c>
      <c r="J159" s="202">
        <v>0</v>
      </c>
      <c r="K159" s="97">
        <v>0</v>
      </c>
      <c r="L159" s="198">
        <v>10000</v>
      </c>
    </row>
    <row r="160" spans="1:12" s="2" customFormat="1" ht="15" customHeight="1" x14ac:dyDescent="0.2">
      <c r="A160" s="161">
        <v>44460</v>
      </c>
      <c r="B160" s="71" t="s">
        <v>715</v>
      </c>
      <c r="C160" s="72" t="s">
        <v>716</v>
      </c>
      <c r="D160" s="72" t="s">
        <v>197</v>
      </c>
      <c r="E160" s="196"/>
      <c r="F160" s="197"/>
      <c r="G160" s="197"/>
      <c r="H160" s="205" t="s">
        <v>717</v>
      </c>
      <c r="I160" s="81">
        <v>1</v>
      </c>
      <c r="J160" s="202">
        <v>0</v>
      </c>
      <c r="K160" s="97">
        <v>0</v>
      </c>
      <c r="L160" s="198">
        <v>18000</v>
      </c>
    </row>
    <row r="161" spans="1:12" s="2" customFormat="1" ht="15" customHeight="1" x14ac:dyDescent="0.2">
      <c r="A161" s="161">
        <v>44460</v>
      </c>
      <c r="B161" s="71" t="s">
        <v>718</v>
      </c>
      <c r="C161" s="72" t="s">
        <v>719</v>
      </c>
      <c r="D161" s="72"/>
      <c r="E161" s="196"/>
      <c r="F161" s="197"/>
      <c r="G161" s="197"/>
      <c r="H161" s="205" t="s">
        <v>133</v>
      </c>
      <c r="I161" s="81">
        <v>1</v>
      </c>
      <c r="J161" s="202">
        <v>0</v>
      </c>
      <c r="K161" s="97">
        <v>0</v>
      </c>
      <c r="L161" s="198">
        <v>8000</v>
      </c>
    </row>
    <row r="162" spans="1:12" s="2" customFormat="1" ht="15" customHeight="1" x14ac:dyDescent="0.2">
      <c r="A162" s="161">
        <v>44460</v>
      </c>
      <c r="B162" s="71" t="s">
        <v>720</v>
      </c>
      <c r="C162" s="72" t="s">
        <v>721</v>
      </c>
      <c r="D162" s="72"/>
      <c r="E162" s="196"/>
      <c r="F162" s="197"/>
      <c r="G162" s="197"/>
      <c r="H162" s="205" t="s">
        <v>133</v>
      </c>
      <c r="I162" s="81">
        <v>1</v>
      </c>
      <c r="J162" s="202">
        <v>0</v>
      </c>
      <c r="K162" s="97">
        <v>0</v>
      </c>
      <c r="L162" s="198">
        <v>11500</v>
      </c>
    </row>
    <row r="163" spans="1:12" s="2" customFormat="1" ht="15" customHeight="1" x14ac:dyDescent="0.2">
      <c r="A163" s="161">
        <v>44460</v>
      </c>
      <c r="B163" s="71" t="s">
        <v>722</v>
      </c>
      <c r="C163" s="72" t="s">
        <v>723</v>
      </c>
      <c r="D163" s="72"/>
      <c r="E163" s="196"/>
      <c r="F163" s="197"/>
      <c r="G163" s="197"/>
      <c r="H163" s="205" t="s">
        <v>133</v>
      </c>
      <c r="I163" s="81">
        <v>1</v>
      </c>
      <c r="J163" s="202">
        <v>0</v>
      </c>
      <c r="K163" s="97">
        <v>0</v>
      </c>
      <c r="L163" s="198">
        <v>9000</v>
      </c>
    </row>
    <row r="164" spans="1:12" s="2" customFormat="1" ht="15" customHeight="1" x14ac:dyDescent="0.2">
      <c r="A164" s="161">
        <v>44460</v>
      </c>
      <c r="B164" s="71" t="s">
        <v>724</v>
      </c>
      <c r="C164" s="72" t="s">
        <v>725</v>
      </c>
      <c r="D164" s="72"/>
      <c r="E164" s="196"/>
      <c r="F164" s="197"/>
      <c r="G164" s="197"/>
      <c r="H164" s="205" t="s">
        <v>726</v>
      </c>
      <c r="I164" s="81">
        <v>1</v>
      </c>
      <c r="J164" s="202">
        <v>0</v>
      </c>
      <c r="K164" s="97">
        <v>0</v>
      </c>
      <c r="L164" s="198">
        <v>1000</v>
      </c>
    </row>
    <row r="165" spans="1:12" s="2" customFormat="1" ht="15" customHeight="1" x14ac:dyDescent="0.2">
      <c r="A165" s="161">
        <v>44460</v>
      </c>
      <c r="B165" s="71" t="s">
        <v>727</v>
      </c>
      <c r="C165" s="72" t="s">
        <v>728</v>
      </c>
      <c r="D165" s="72" t="s">
        <v>177</v>
      </c>
      <c r="E165" s="196"/>
      <c r="F165" s="197"/>
      <c r="G165" s="197"/>
      <c r="H165" s="205" t="s">
        <v>217</v>
      </c>
      <c r="I165" s="81">
        <v>1</v>
      </c>
      <c r="J165" s="202">
        <v>0</v>
      </c>
      <c r="K165" s="97">
        <v>0</v>
      </c>
      <c r="L165" s="198">
        <v>7900</v>
      </c>
    </row>
    <row r="166" spans="1:12" s="2" customFormat="1" ht="15" customHeight="1" x14ac:dyDescent="0.2">
      <c r="A166" s="161">
        <v>44460</v>
      </c>
      <c r="B166" s="71" t="s">
        <v>729</v>
      </c>
      <c r="C166" s="72" t="s">
        <v>730</v>
      </c>
      <c r="D166" s="72" t="s">
        <v>731</v>
      </c>
      <c r="E166" s="196"/>
      <c r="F166" s="197"/>
      <c r="G166" s="197"/>
      <c r="H166" s="205" t="s">
        <v>732</v>
      </c>
      <c r="I166" s="81">
        <v>1</v>
      </c>
      <c r="J166" s="202">
        <v>0</v>
      </c>
      <c r="K166" s="97">
        <v>0</v>
      </c>
      <c r="L166" s="198">
        <v>8200</v>
      </c>
    </row>
    <row r="167" spans="1:12" s="2" customFormat="1" ht="15" customHeight="1" x14ac:dyDescent="0.2">
      <c r="A167" s="161">
        <v>44460</v>
      </c>
      <c r="B167" s="71" t="s">
        <v>733</v>
      </c>
      <c r="C167" s="72" t="s">
        <v>734</v>
      </c>
      <c r="D167" s="72" t="s">
        <v>233</v>
      </c>
      <c r="E167" s="196"/>
      <c r="F167" s="197"/>
      <c r="G167" s="197"/>
      <c r="H167" s="205" t="s">
        <v>217</v>
      </c>
      <c r="I167" s="81">
        <v>1</v>
      </c>
      <c r="J167" s="202">
        <v>0</v>
      </c>
      <c r="K167" s="97">
        <v>0</v>
      </c>
      <c r="L167" s="198">
        <v>8400</v>
      </c>
    </row>
    <row r="168" spans="1:12" s="2" customFormat="1" ht="15" customHeight="1" x14ac:dyDescent="0.2">
      <c r="A168" s="161">
        <v>44461</v>
      </c>
      <c r="B168" s="71" t="s">
        <v>735</v>
      </c>
      <c r="C168" s="72" t="s">
        <v>334</v>
      </c>
      <c r="D168" s="72" t="s">
        <v>335</v>
      </c>
      <c r="E168" s="196"/>
      <c r="F168" s="197"/>
      <c r="G168" s="197"/>
      <c r="H168" s="205" t="s">
        <v>736</v>
      </c>
      <c r="I168" s="81">
        <v>1</v>
      </c>
      <c r="J168" s="202">
        <v>0</v>
      </c>
      <c r="K168" s="97">
        <v>0</v>
      </c>
      <c r="L168" s="198">
        <v>7589</v>
      </c>
    </row>
    <row r="169" spans="1:12" s="2" customFormat="1" ht="15" customHeight="1" x14ac:dyDescent="0.2">
      <c r="A169" s="161">
        <v>44461</v>
      </c>
      <c r="B169" s="71" t="s">
        <v>737</v>
      </c>
      <c r="C169" s="72" t="s">
        <v>738</v>
      </c>
      <c r="D169" s="72" t="s">
        <v>205</v>
      </c>
      <c r="E169" s="196"/>
      <c r="F169" s="197"/>
      <c r="G169" s="197"/>
      <c r="H169" s="205" t="s">
        <v>739</v>
      </c>
      <c r="I169" s="81">
        <v>1</v>
      </c>
      <c r="J169" s="202">
        <v>0</v>
      </c>
      <c r="K169" s="97">
        <v>0</v>
      </c>
      <c r="L169" s="198">
        <v>10000</v>
      </c>
    </row>
    <row r="170" spans="1:12" s="2" customFormat="1" ht="15" customHeight="1" x14ac:dyDescent="0.2">
      <c r="A170" s="161">
        <v>44462</v>
      </c>
      <c r="B170" s="71" t="s">
        <v>676</v>
      </c>
      <c r="C170" s="72" t="s">
        <v>677</v>
      </c>
      <c r="D170" s="72" t="s">
        <v>166</v>
      </c>
      <c r="E170" s="196"/>
      <c r="F170" s="197"/>
      <c r="G170" s="197"/>
      <c r="H170" s="205" t="s">
        <v>217</v>
      </c>
      <c r="I170" s="81">
        <v>1</v>
      </c>
      <c r="J170" s="202">
        <v>0</v>
      </c>
      <c r="K170" s="97">
        <v>0</v>
      </c>
      <c r="L170" s="198">
        <v>10318</v>
      </c>
    </row>
    <row r="171" spans="1:12" s="2" customFormat="1" ht="15" customHeight="1" x14ac:dyDescent="0.2">
      <c r="A171" s="161">
        <v>44462</v>
      </c>
      <c r="B171" s="71" t="s">
        <v>678</v>
      </c>
      <c r="C171" s="72" t="s">
        <v>679</v>
      </c>
      <c r="D171" s="72" t="s">
        <v>680</v>
      </c>
      <c r="E171" s="196"/>
      <c r="F171" s="197"/>
      <c r="G171" s="197"/>
      <c r="H171" s="205" t="s">
        <v>681</v>
      </c>
      <c r="I171" s="81">
        <v>1</v>
      </c>
      <c r="J171" s="202">
        <v>0</v>
      </c>
      <c r="K171" s="97">
        <v>0</v>
      </c>
      <c r="L171" s="198">
        <v>5800</v>
      </c>
    </row>
    <row r="172" spans="1:12" s="2" customFormat="1" ht="15" customHeight="1" x14ac:dyDescent="0.2">
      <c r="A172" s="161">
        <v>44462</v>
      </c>
      <c r="B172" s="71" t="s">
        <v>682</v>
      </c>
      <c r="C172" s="72" t="s">
        <v>683</v>
      </c>
      <c r="D172" s="72" t="s">
        <v>684</v>
      </c>
      <c r="E172" s="196"/>
      <c r="F172" s="197"/>
      <c r="G172" s="197"/>
      <c r="H172" s="205" t="s">
        <v>685</v>
      </c>
      <c r="I172" s="81">
        <v>1</v>
      </c>
      <c r="J172" s="202">
        <v>0</v>
      </c>
      <c r="K172" s="97">
        <v>0</v>
      </c>
      <c r="L172" s="198">
        <v>25000</v>
      </c>
    </row>
    <row r="173" spans="1:12" s="2" customFormat="1" ht="15" customHeight="1" x14ac:dyDescent="0.2">
      <c r="A173" s="161">
        <v>44463</v>
      </c>
      <c r="B173" s="71" t="s">
        <v>686</v>
      </c>
      <c r="C173" s="72" t="s">
        <v>687</v>
      </c>
      <c r="D173" s="72" t="s">
        <v>688</v>
      </c>
      <c r="E173" s="196"/>
      <c r="F173" s="197"/>
      <c r="G173" s="197"/>
      <c r="H173" s="205" t="s">
        <v>689</v>
      </c>
      <c r="I173" s="81">
        <v>1</v>
      </c>
      <c r="J173" s="202">
        <v>0</v>
      </c>
      <c r="K173" s="97">
        <v>0</v>
      </c>
      <c r="L173" s="198">
        <v>9000</v>
      </c>
    </row>
    <row r="174" spans="1:12" s="2" customFormat="1" ht="15" customHeight="1" x14ac:dyDescent="0.2">
      <c r="A174" s="161">
        <v>44463</v>
      </c>
      <c r="B174" s="71" t="s">
        <v>690</v>
      </c>
      <c r="C174" s="72" t="s">
        <v>691</v>
      </c>
      <c r="D174" s="72" t="s">
        <v>540</v>
      </c>
      <c r="E174" s="196"/>
      <c r="F174" s="197"/>
      <c r="G174" s="197"/>
      <c r="H174" s="205" t="s">
        <v>692</v>
      </c>
      <c r="I174" s="81">
        <v>1</v>
      </c>
      <c r="J174" s="202">
        <v>0</v>
      </c>
      <c r="K174" s="97">
        <v>0</v>
      </c>
      <c r="L174" s="198">
        <v>11849</v>
      </c>
    </row>
    <row r="175" spans="1:12" s="2" customFormat="1" ht="15" customHeight="1" x14ac:dyDescent="0.2">
      <c r="A175" s="161">
        <v>44463</v>
      </c>
      <c r="B175" s="71" t="s">
        <v>693</v>
      </c>
      <c r="C175" s="72" t="s">
        <v>694</v>
      </c>
      <c r="D175" s="72"/>
      <c r="E175" s="196"/>
      <c r="F175" s="197"/>
      <c r="G175" s="197"/>
      <c r="H175" s="205" t="s">
        <v>695</v>
      </c>
      <c r="I175" s="81">
        <v>1</v>
      </c>
      <c r="J175" s="202">
        <v>0</v>
      </c>
      <c r="K175" s="97">
        <v>0</v>
      </c>
      <c r="L175" s="198">
        <v>1500</v>
      </c>
    </row>
    <row r="176" spans="1:12" s="2" customFormat="1" ht="15" customHeight="1" x14ac:dyDescent="0.2">
      <c r="A176" s="161">
        <v>44466</v>
      </c>
      <c r="B176" s="71" t="s">
        <v>779</v>
      </c>
      <c r="C176" s="72" t="s">
        <v>780</v>
      </c>
      <c r="D176" s="72" t="s">
        <v>781</v>
      </c>
      <c r="E176" s="196"/>
      <c r="F176" s="197"/>
      <c r="G176" s="197"/>
      <c r="H176" s="205" t="s">
        <v>217</v>
      </c>
      <c r="I176" s="81">
        <v>1</v>
      </c>
      <c r="J176" s="202">
        <v>0</v>
      </c>
      <c r="K176" s="97">
        <v>0</v>
      </c>
      <c r="L176" s="198">
        <v>5213</v>
      </c>
    </row>
    <row r="177" spans="1:12" s="2" customFormat="1" ht="15" customHeight="1" x14ac:dyDescent="0.2">
      <c r="A177" s="161">
        <v>44466</v>
      </c>
      <c r="B177" s="71" t="s">
        <v>782</v>
      </c>
      <c r="C177" s="72" t="s">
        <v>783</v>
      </c>
      <c r="D177" s="72"/>
      <c r="E177" s="196"/>
      <c r="F177" s="197"/>
      <c r="G177" s="197"/>
      <c r="H177" s="205" t="s">
        <v>192</v>
      </c>
      <c r="I177" s="81">
        <v>1</v>
      </c>
      <c r="J177" s="202">
        <v>0</v>
      </c>
      <c r="K177" s="97">
        <v>0</v>
      </c>
      <c r="L177" s="198">
        <v>6200</v>
      </c>
    </row>
    <row r="178" spans="1:12" s="2" customFormat="1" ht="15" customHeight="1" x14ac:dyDescent="0.2">
      <c r="A178" s="161">
        <v>44466</v>
      </c>
      <c r="B178" s="71" t="s">
        <v>784</v>
      </c>
      <c r="C178" s="72" t="s">
        <v>785</v>
      </c>
      <c r="D178" s="72" t="s">
        <v>113</v>
      </c>
      <c r="E178" s="196"/>
      <c r="F178" s="197"/>
      <c r="G178" s="197"/>
      <c r="H178" s="205" t="s">
        <v>192</v>
      </c>
      <c r="I178" s="81">
        <v>1</v>
      </c>
      <c r="J178" s="202">
        <v>0</v>
      </c>
      <c r="K178" s="97">
        <v>0</v>
      </c>
      <c r="L178" s="198">
        <v>3100</v>
      </c>
    </row>
    <row r="179" spans="1:12" s="2" customFormat="1" ht="15" customHeight="1" x14ac:dyDescent="0.2">
      <c r="A179" s="161">
        <v>44466</v>
      </c>
      <c r="B179" s="71" t="s">
        <v>786</v>
      </c>
      <c r="C179" s="72" t="s">
        <v>787</v>
      </c>
      <c r="D179" s="72"/>
      <c r="E179" s="196"/>
      <c r="F179" s="197"/>
      <c r="G179" s="197"/>
      <c r="H179" s="205" t="s">
        <v>192</v>
      </c>
      <c r="I179" s="81">
        <v>1</v>
      </c>
      <c r="J179" s="202">
        <v>0</v>
      </c>
      <c r="K179" s="97">
        <v>0</v>
      </c>
      <c r="L179" s="198">
        <v>4500</v>
      </c>
    </row>
    <row r="180" spans="1:12" s="2" customFormat="1" ht="15" customHeight="1" x14ac:dyDescent="0.2">
      <c r="A180" s="161">
        <v>44466</v>
      </c>
      <c r="B180" s="71" t="s">
        <v>788</v>
      </c>
      <c r="C180" s="72" t="s">
        <v>789</v>
      </c>
      <c r="D180" s="72" t="s">
        <v>188</v>
      </c>
      <c r="E180" s="196"/>
      <c r="F180" s="197"/>
      <c r="G180" s="197"/>
      <c r="H180" s="205" t="s">
        <v>192</v>
      </c>
      <c r="I180" s="81">
        <v>1</v>
      </c>
      <c r="J180" s="202">
        <v>0</v>
      </c>
      <c r="K180" s="97">
        <v>0</v>
      </c>
      <c r="L180" s="198">
        <v>7200</v>
      </c>
    </row>
    <row r="181" spans="1:12" s="2" customFormat="1" ht="15" customHeight="1" x14ac:dyDescent="0.2">
      <c r="A181" s="161">
        <v>44466</v>
      </c>
      <c r="B181" s="71" t="s">
        <v>790</v>
      </c>
      <c r="C181" s="72" t="s">
        <v>791</v>
      </c>
      <c r="D181" s="72"/>
      <c r="E181" s="196"/>
      <c r="F181" s="197"/>
      <c r="G181" s="197"/>
      <c r="H181" s="205" t="s">
        <v>206</v>
      </c>
      <c r="I181" s="81">
        <v>1</v>
      </c>
      <c r="J181" s="202">
        <v>0</v>
      </c>
      <c r="K181" s="97">
        <v>0</v>
      </c>
      <c r="L181" s="198">
        <v>8000</v>
      </c>
    </row>
    <row r="182" spans="1:12" s="2" customFormat="1" ht="15" customHeight="1" x14ac:dyDescent="0.2">
      <c r="A182" s="161">
        <v>44466</v>
      </c>
      <c r="B182" s="71" t="s">
        <v>792</v>
      </c>
      <c r="C182" s="72" t="s">
        <v>793</v>
      </c>
      <c r="D182" s="72"/>
      <c r="E182" s="196"/>
      <c r="F182" s="197"/>
      <c r="G182" s="197"/>
      <c r="H182" s="205" t="s">
        <v>794</v>
      </c>
      <c r="I182" s="81">
        <v>1</v>
      </c>
      <c r="J182" s="202">
        <v>0</v>
      </c>
      <c r="K182" s="97">
        <v>0</v>
      </c>
      <c r="L182" s="198">
        <v>180</v>
      </c>
    </row>
    <row r="183" spans="1:12" s="2" customFormat="1" ht="15" customHeight="1" x14ac:dyDescent="0.2">
      <c r="A183" s="161">
        <v>44466</v>
      </c>
      <c r="B183" s="71" t="s">
        <v>795</v>
      </c>
      <c r="C183" s="72" t="s">
        <v>796</v>
      </c>
      <c r="D183" s="72" t="s">
        <v>504</v>
      </c>
      <c r="E183" s="196"/>
      <c r="F183" s="197"/>
      <c r="G183" s="197"/>
      <c r="H183" s="205" t="s">
        <v>736</v>
      </c>
      <c r="I183" s="81">
        <v>1</v>
      </c>
      <c r="J183" s="202">
        <v>0</v>
      </c>
      <c r="K183" s="97">
        <v>0</v>
      </c>
      <c r="L183" s="198">
        <v>12408</v>
      </c>
    </row>
    <row r="184" spans="1:12" s="2" customFormat="1" ht="15" customHeight="1" x14ac:dyDescent="0.2">
      <c r="A184" s="161">
        <v>44466</v>
      </c>
      <c r="B184" s="71" t="s">
        <v>797</v>
      </c>
      <c r="C184" s="72" t="s">
        <v>798</v>
      </c>
      <c r="D184" s="72" t="s">
        <v>205</v>
      </c>
      <c r="E184" s="196"/>
      <c r="F184" s="197"/>
      <c r="G184" s="197"/>
      <c r="H184" s="205" t="s">
        <v>137</v>
      </c>
      <c r="I184" s="81">
        <v>1</v>
      </c>
      <c r="J184" s="202">
        <v>0</v>
      </c>
      <c r="K184" s="97">
        <v>0</v>
      </c>
      <c r="L184" s="198">
        <v>7600</v>
      </c>
    </row>
    <row r="185" spans="1:12" s="2" customFormat="1" ht="15" customHeight="1" x14ac:dyDescent="0.2">
      <c r="A185" s="161">
        <v>44467</v>
      </c>
      <c r="B185" s="71" t="s">
        <v>799</v>
      </c>
      <c r="C185" s="72" t="s">
        <v>800</v>
      </c>
      <c r="D185" s="72" t="s">
        <v>75</v>
      </c>
      <c r="E185" s="196"/>
      <c r="F185" s="197"/>
      <c r="G185" s="197"/>
      <c r="H185" s="205" t="s">
        <v>801</v>
      </c>
      <c r="I185" s="81">
        <v>1</v>
      </c>
      <c r="J185" s="202">
        <v>0</v>
      </c>
      <c r="K185" s="97">
        <v>0</v>
      </c>
      <c r="L185" s="198">
        <v>10000</v>
      </c>
    </row>
    <row r="186" spans="1:12" s="2" customFormat="1" ht="15" customHeight="1" x14ac:dyDescent="0.2">
      <c r="A186" s="161">
        <v>44467</v>
      </c>
      <c r="B186" s="71" t="s">
        <v>802</v>
      </c>
      <c r="C186" s="72" t="s">
        <v>803</v>
      </c>
      <c r="D186" s="72"/>
      <c r="E186" s="196"/>
      <c r="F186" s="197"/>
      <c r="G186" s="197"/>
      <c r="H186" s="205" t="s">
        <v>408</v>
      </c>
      <c r="I186" s="81">
        <v>1</v>
      </c>
      <c r="J186" s="202">
        <v>0</v>
      </c>
      <c r="K186" s="97">
        <v>0</v>
      </c>
      <c r="L186" s="198">
        <v>10000</v>
      </c>
    </row>
    <row r="187" spans="1:12" s="2" customFormat="1" ht="15" customHeight="1" x14ac:dyDescent="0.2">
      <c r="A187" s="161">
        <v>44467</v>
      </c>
      <c r="B187" s="71" t="s">
        <v>823</v>
      </c>
      <c r="C187" s="72" t="s">
        <v>824</v>
      </c>
      <c r="D187" s="72" t="s">
        <v>161</v>
      </c>
      <c r="E187" s="196"/>
      <c r="F187" s="197"/>
      <c r="G187" s="197"/>
      <c r="H187" s="205" t="s">
        <v>825</v>
      </c>
      <c r="I187" s="81">
        <v>1</v>
      </c>
      <c r="J187" s="202">
        <v>0</v>
      </c>
      <c r="K187" s="97">
        <v>0</v>
      </c>
      <c r="L187" s="198">
        <v>5000</v>
      </c>
    </row>
    <row r="188" spans="1:12" s="2" customFormat="1" ht="15" customHeight="1" x14ac:dyDescent="0.2">
      <c r="A188" s="161">
        <v>44467</v>
      </c>
      <c r="B188" s="71" t="s">
        <v>874</v>
      </c>
      <c r="C188" s="72" t="s">
        <v>875</v>
      </c>
      <c r="D188" s="72" t="s">
        <v>540</v>
      </c>
      <c r="E188" s="196"/>
      <c r="F188" s="197"/>
      <c r="G188" s="197"/>
      <c r="H188" s="205" t="s">
        <v>692</v>
      </c>
      <c r="I188" s="81">
        <v>1</v>
      </c>
      <c r="J188" s="202">
        <v>0</v>
      </c>
      <c r="K188" s="97">
        <v>0</v>
      </c>
      <c r="L188" s="198">
        <v>9870</v>
      </c>
    </row>
    <row r="189" spans="1:12" s="2" customFormat="1" ht="15" customHeight="1" x14ac:dyDescent="0.2">
      <c r="A189" s="161">
        <v>44467</v>
      </c>
      <c r="B189" s="71" t="s">
        <v>876</v>
      </c>
      <c r="C189" s="72" t="s">
        <v>877</v>
      </c>
      <c r="D189" s="72" t="s">
        <v>878</v>
      </c>
      <c r="E189" s="196"/>
      <c r="F189" s="197"/>
      <c r="G189" s="197"/>
      <c r="H189" s="205" t="s">
        <v>736</v>
      </c>
      <c r="I189" s="81">
        <v>1</v>
      </c>
      <c r="J189" s="202">
        <v>0</v>
      </c>
      <c r="K189" s="97">
        <v>0</v>
      </c>
      <c r="L189" s="198">
        <v>8000</v>
      </c>
    </row>
    <row r="190" spans="1:12" s="2" customFormat="1" ht="15" customHeight="1" x14ac:dyDescent="0.2">
      <c r="A190" s="161">
        <v>44467</v>
      </c>
      <c r="B190" s="71" t="s">
        <v>879</v>
      </c>
      <c r="C190" s="72" t="s">
        <v>880</v>
      </c>
      <c r="D190" s="72" t="s">
        <v>205</v>
      </c>
      <c r="E190" s="196"/>
      <c r="F190" s="197"/>
      <c r="G190" s="197"/>
      <c r="H190" s="205" t="s">
        <v>881</v>
      </c>
      <c r="I190" s="81">
        <v>1</v>
      </c>
      <c r="J190" s="202">
        <v>1864</v>
      </c>
      <c r="K190" s="97">
        <v>619</v>
      </c>
      <c r="L190" s="198">
        <v>75000</v>
      </c>
    </row>
    <row r="191" spans="1:12" s="2" customFormat="1" ht="15" customHeight="1" x14ac:dyDescent="0.2">
      <c r="A191" s="161">
        <v>44468</v>
      </c>
      <c r="B191" s="71" t="s">
        <v>912</v>
      </c>
      <c r="C191" s="72" t="s">
        <v>913</v>
      </c>
      <c r="D191" s="72" t="s">
        <v>914</v>
      </c>
      <c r="E191" s="196"/>
      <c r="F191" s="197"/>
      <c r="G191" s="197"/>
      <c r="H191" s="205" t="s">
        <v>206</v>
      </c>
      <c r="I191" s="81">
        <v>1</v>
      </c>
      <c r="J191" s="202">
        <v>0</v>
      </c>
      <c r="K191" s="97">
        <v>0</v>
      </c>
      <c r="L191" s="198">
        <v>8000</v>
      </c>
    </row>
    <row r="192" spans="1:12" s="2" customFormat="1" ht="15" customHeight="1" x14ac:dyDescent="0.2">
      <c r="A192" s="161">
        <v>44469</v>
      </c>
      <c r="B192" s="71" t="s">
        <v>926</v>
      </c>
      <c r="C192" s="72" t="s">
        <v>927</v>
      </c>
      <c r="D192" s="72" t="s">
        <v>928</v>
      </c>
      <c r="E192" s="196"/>
      <c r="F192" s="197"/>
      <c r="G192" s="197"/>
      <c r="H192" s="205" t="s">
        <v>929</v>
      </c>
      <c r="I192" s="81">
        <v>1</v>
      </c>
      <c r="J192" s="202">
        <v>0</v>
      </c>
      <c r="K192" s="97">
        <v>0</v>
      </c>
      <c r="L192" s="198">
        <v>5000</v>
      </c>
    </row>
    <row r="193" spans="1:12" s="2" customFormat="1" ht="15" customHeight="1" x14ac:dyDescent="0.2">
      <c r="A193" s="161">
        <v>44469</v>
      </c>
      <c r="B193" s="71" t="s">
        <v>930</v>
      </c>
      <c r="C193" s="72" t="s">
        <v>931</v>
      </c>
      <c r="D193" s="72" t="s">
        <v>932</v>
      </c>
      <c r="E193" s="196"/>
      <c r="F193" s="197"/>
      <c r="G193" s="197"/>
      <c r="H193" s="205" t="s">
        <v>933</v>
      </c>
      <c r="I193" s="81">
        <v>1</v>
      </c>
      <c r="J193" s="202">
        <v>0</v>
      </c>
      <c r="K193" s="97">
        <v>0</v>
      </c>
      <c r="L193" s="198">
        <v>8900</v>
      </c>
    </row>
    <row r="194" spans="1:12" s="2" customFormat="1" ht="15" customHeight="1" x14ac:dyDescent="0.2">
      <c r="A194" s="306"/>
      <c r="B194" s="46"/>
      <c r="C194" s="47"/>
      <c r="D194" s="48"/>
      <c r="E194" s="47"/>
      <c r="F194" s="47"/>
      <c r="G194" s="49"/>
      <c r="H194" s="21" t="s">
        <v>13</v>
      </c>
      <c r="I194" s="172">
        <f>SUM(I88:I193)</f>
        <v>106</v>
      </c>
      <c r="J194" s="173">
        <f>SUM(J88:J193)</f>
        <v>6966</v>
      </c>
      <c r="K194" s="98">
        <f>SUM(K88:K193)</f>
        <v>1894</v>
      </c>
      <c r="L194" s="174">
        <f>SUM(L88:L193)</f>
        <v>1103940</v>
      </c>
    </row>
    <row r="195" spans="1:12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2" s="2" customFormat="1" ht="15" customHeight="1" x14ac:dyDescent="0.2"/>
    <row r="197" spans="1:12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2" s="2" customFormat="1" ht="15" customHeight="1" x14ac:dyDescent="0.2"/>
    <row r="199" spans="1:12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2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2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2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2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2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2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2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2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2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2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2" s="2" customFormat="1" ht="15.7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2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2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2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2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2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2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2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2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3" s="2" customFormat="1" ht="15" customHeight="1" x14ac:dyDescent="0.2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"/>
    </row>
    <row r="235" spans="1:13" s="2" customFormat="1" ht="15" customHeight="1" x14ac:dyDescent="0.2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"/>
    </row>
    <row r="236" spans="1:13" s="2" customFormat="1" ht="15" customHeight="1" x14ac:dyDescent="0.2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</row>
    <row r="237" spans="1:13" s="2" customFormat="1" ht="15" customHeight="1" x14ac:dyDescent="0.2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</row>
    <row r="238" spans="1:13" s="2" customFormat="1" ht="15" customHeight="1" x14ac:dyDescent="0.2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"/>
    </row>
    <row r="239" spans="1:13" s="2" customFormat="1" ht="15.75" customHeight="1" x14ac:dyDescent="0.2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"/>
      <c r="M239" s="1"/>
    </row>
    <row r="240" spans="1:13" s="2" customFormat="1" ht="15" customHeight="1" x14ac:dyDescent="0.2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  <c r="M240" s="1"/>
    </row>
    <row r="241" spans="1:13" s="2" customFormat="1" ht="15" customHeight="1" x14ac:dyDescent="0.2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"/>
      <c r="M241" s="1"/>
    </row>
    <row r="242" spans="1:13" s="2" customFormat="1" ht="15" customHeight="1" x14ac:dyDescent="0.2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</row>
    <row r="243" spans="1:13" s="2" customFormat="1" ht="15" customHeight="1" x14ac:dyDescent="0.2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"/>
      <c r="M243" s="242" t="s">
        <v>52</v>
      </c>
    </row>
    <row r="244" spans="1:13" s="2" customFormat="1" ht="15" customHeight="1" x14ac:dyDescent="0.2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"/>
    </row>
    <row r="245" spans="1:13" s="2" customFormat="1" ht="15" customHeight="1" x14ac:dyDescent="0.2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"/>
    </row>
    <row r="246" spans="1:13" s="2" customFormat="1" ht="15" customHeight="1" x14ac:dyDescent="0.2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"/>
      <c r="M246" s="1"/>
    </row>
    <row r="247" spans="1:13" s="2" customFormat="1" ht="15" customHeight="1" x14ac:dyDescent="0.2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"/>
      <c r="M247" s="1"/>
    </row>
    <row r="248" spans="1:13" s="2" customFormat="1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"/>
      <c r="M248" s="1"/>
    </row>
    <row r="249" spans="1:13" s="2" customFormat="1" ht="15" customHeight="1" x14ac:dyDescent="0.2"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B250" s="25"/>
      <c r="C250" s="26"/>
      <c r="D250" s="1"/>
      <c r="E250" s="26"/>
      <c r="F250" s="26"/>
      <c r="G250" s="26"/>
      <c r="I250" s="27"/>
      <c r="J250" s="28"/>
      <c r="K250" s="29"/>
      <c r="L250" s="5"/>
      <c r="M250" s="1"/>
    </row>
    <row r="251" spans="1:13" s="2" customFormat="1" ht="15" customHeight="1" x14ac:dyDescent="0.2">
      <c r="B251" s="25"/>
      <c r="C251" s="26"/>
      <c r="D251" s="1"/>
      <c r="E251" s="26"/>
      <c r="F251" s="26"/>
      <c r="G251" s="26"/>
      <c r="H251" s="30"/>
      <c r="I251" s="31"/>
      <c r="J251" s="1"/>
      <c r="K251" s="26"/>
      <c r="L251" s="5"/>
      <c r="M251" s="1"/>
    </row>
    <row r="252" spans="1:13" s="2" customFormat="1" ht="15" customHeight="1" x14ac:dyDescent="0.2">
      <c r="B252" s="25"/>
      <c r="C252" s="26"/>
      <c r="D252" s="1"/>
      <c r="E252" s="26"/>
      <c r="F252" s="26"/>
      <c r="G252" s="26"/>
      <c r="H252" s="30"/>
      <c r="I252" s="31"/>
      <c r="J252" s="1"/>
      <c r="K252" s="26"/>
      <c r="L252" s="5"/>
      <c r="M252" s="1"/>
    </row>
    <row r="253" spans="1:13" s="2" customFormat="1" ht="15" customHeight="1" x14ac:dyDescent="0.2">
      <c r="B253" s="25"/>
      <c r="C253" s="26"/>
      <c r="D253" s="1"/>
      <c r="E253" s="26"/>
      <c r="F253" s="26"/>
      <c r="G253" s="26"/>
      <c r="H253" s="30"/>
      <c r="I253" s="31"/>
      <c r="J253" s="1"/>
      <c r="K253" s="26"/>
      <c r="L253" s="5"/>
      <c r="M253" s="1"/>
    </row>
    <row r="254" spans="1:13" s="2" customFormat="1" ht="15" customHeight="1" x14ac:dyDescent="0.2">
      <c r="B254" s="25"/>
      <c r="C254" s="26"/>
      <c r="D254" s="1"/>
      <c r="E254" s="26"/>
      <c r="F254" s="26"/>
      <c r="G254" s="26"/>
      <c r="H254" s="30"/>
      <c r="I254" s="31"/>
      <c r="J254" s="1"/>
      <c r="K254" s="26"/>
      <c r="L254" s="5"/>
      <c r="M254" s="1"/>
    </row>
    <row r="255" spans="1:13" s="2" customFormat="1" ht="15" customHeight="1" x14ac:dyDescent="0.2">
      <c r="B255" s="25"/>
      <c r="C255" s="26"/>
      <c r="D255" s="1"/>
      <c r="E255" s="26"/>
      <c r="F255" s="26"/>
      <c r="G255" s="26"/>
      <c r="H255" s="30"/>
      <c r="I255" s="31"/>
      <c r="J255" s="1"/>
      <c r="K255" s="26"/>
      <c r="L255" s="5"/>
      <c r="M255" s="1"/>
    </row>
    <row r="256" spans="1:13" s="2" customFormat="1" ht="15" customHeight="1" x14ac:dyDescent="0.2">
      <c r="A256" s="4"/>
      <c r="B256" s="25"/>
      <c r="C256" s="26"/>
      <c r="D256" s="1"/>
      <c r="E256" s="26"/>
      <c r="F256" s="26"/>
      <c r="G256" s="26"/>
      <c r="H256" s="30"/>
      <c r="I256" s="31"/>
      <c r="J256" s="1"/>
      <c r="K256" s="26"/>
      <c r="L256" s="5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8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1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1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1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1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1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1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1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1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1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1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1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1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1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1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1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1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1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1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1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1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1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21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21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21" s="2" customFormat="1" ht="16.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  <c r="N474" s="1"/>
      <c r="O474" s="1"/>
      <c r="P474" s="1"/>
      <c r="Q474" s="1"/>
      <c r="R474" s="1"/>
      <c r="S474" s="1"/>
      <c r="T474" s="1"/>
      <c r="U474" s="1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21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21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21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21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21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21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21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21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21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21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21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21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21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21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  <c r="N511" s="1"/>
      <c r="O511" s="1"/>
      <c r="P511" s="1"/>
      <c r="Q511" s="1"/>
      <c r="R511" s="1"/>
      <c r="S511" s="1"/>
      <c r="T511" s="1"/>
      <c r="U511" s="1"/>
    </row>
    <row r="512" spans="1:21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  <c r="M529" s="1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  <c r="M532" s="1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  <c r="M535" s="1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  <c r="M537" s="1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  <c r="M538" s="1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3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3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3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  <c r="M547" s="1"/>
    </row>
    <row r="548" spans="1:13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3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3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3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3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3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3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3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3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3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3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3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3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4.2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4.2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4.2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4.2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2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2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2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2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2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2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2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2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2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2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</row>
    <row r="651" spans="1:12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2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</row>
    <row r="653" spans="1:12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</row>
    <row r="654" spans="1:12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</row>
    <row r="655" spans="1:12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</row>
    <row r="656" spans="1:12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2" t="s">
        <v>46</v>
      </c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6.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6.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6.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.7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6.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6.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4.2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.7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200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  <c r="M907" s="1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  <c r="M909" s="1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3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  <c r="M913" s="1"/>
    </row>
    <row r="914" spans="1:13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  <c r="M914" s="1"/>
    </row>
    <row r="915" spans="1:13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3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  <c r="M916" s="1"/>
    </row>
    <row r="917" spans="1:13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3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3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  <c r="M919" s="1"/>
    </row>
    <row r="920" spans="1:13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3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3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3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3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3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3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3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3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3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3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  <c r="M1106" s="2" t="s">
        <v>42</v>
      </c>
    </row>
    <row r="1107" spans="1:13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3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3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3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3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3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3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3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3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3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3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3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3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3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3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  <c r="M1223" s="1"/>
    </row>
    <row r="1224" spans="1:13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3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3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3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  <c r="M1230" s="1"/>
    </row>
    <row r="1231" spans="1:13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  <c r="M1231" s="1"/>
    </row>
    <row r="1232" spans="1:13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:13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  <c r="M1233" s="1"/>
    </row>
    <row r="1234" spans="1:13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  <c r="M1234" s="82"/>
    </row>
    <row r="1235" spans="1:13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3" s="2" customFormat="1" ht="15" customHeight="1" x14ac:dyDescent="0.2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</row>
    <row r="1237" spans="1:13" s="2" customFormat="1" ht="15" customHeight="1" x14ac:dyDescent="0.2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3" s="2" customFormat="1" ht="15" customHeight="1" x14ac:dyDescent="0.2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3" s="2" customFormat="1" ht="15" customHeight="1" x14ac:dyDescent="0.2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3" s="2" customFormat="1" ht="15" customHeight="1" x14ac:dyDescent="0.2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3" s="2" customFormat="1" ht="15" customHeight="1" x14ac:dyDescent="0.2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3" s="2" customFormat="1" ht="15" customHeight="1" x14ac:dyDescent="0.2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3" s="2" customFormat="1" ht="15" customHeight="1" x14ac:dyDescent="0.2">
      <c r="A1243" s="4"/>
      <c r="B1243" s="8"/>
      <c r="C1243" s="3"/>
      <c r="D1243" s="5"/>
      <c r="E1243" s="3"/>
      <c r="F1243" s="3"/>
      <c r="G1243" s="3"/>
      <c r="H1243" s="6"/>
      <c r="I1243" s="18"/>
      <c r="J1243" s="5"/>
      <c r="K1243" s="3"/>
      <c r="L1243" s="5"/>
    </row>
    <row r="1244" spans="1:13" ht="15" customHeight="1" x14ac:dyDescent="0.2">
      <c r="M1244" s="2"/>
    </row>
    <row r="1245" spans="1:13" ht="15" customHeight="1" x14ac:dyDescent="0.2">
      <c r="M1245" s="2"/>
    </row>
    <row r="1246" spans="1:13" ht="15" customHeight="1" x14ac:dyDescent="0.2"/>
    <row r="1247" spans="1:13" ht="15" customHeight="1" x14ac:dyDescent="0.2"/>
    <row r="1248" spans="1:13" ht="15" customHeight="1" x14ac:dyDescent="0.2"/>
    <row r="1249" spans="1:12" ht="15" customHeight="1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ht="15" customHeight="1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ht="15" customHeight="1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t="15" customHeight="1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t="15" customHeight="1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t="15" customHeight="1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t="15" customHeight="1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t="15" customHeight="1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t="15" customHeight="1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t="15" customHeight="1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t="15" customHeight="1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t="15" customHeight="1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t="15" customHeight="1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t="15" customHeight="1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t="15" customHeight="1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t="15" customHeight="1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t="15" customHeight="1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t="15" customHeight="1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t="15" customHeight="1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t="15" customHeight="1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t="15" customHeight="1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t="15" customHeight="1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t="15" customHeight="1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t="15" customHeight="1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t="15" customHeight="1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t="15" customHeight="1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t="15" customHeight="1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t="15" customHeight="1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t="15" customHeight="1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t="15" customHeight="1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t="15" customHeight="1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t="15" customHeight="1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5" customHeight="1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5" customHeight="1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5" customHeight="1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5" customHeight="1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5" customHeight="1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5" customHeight="1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5" customHeight="1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5" customHeight="1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5" customHeight="1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5" customHeight="1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5" customHeight="1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5" customHeight="1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5" customHeight="1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5" customHeight="1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5" customHeight="1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5" customHeight="1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5" customHeight="1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5" customHeight="1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5" customHeight="1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5" customHeight="1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5" customHeight="1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5" customHeight="1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5" customHeight="1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5" customHeight="1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5" customHeight="1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5" customHeight="1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5" customHeight="1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5" customHeight="1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5" customHeight="1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5" customHeight="1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5" customHeight="1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5" customHeight="1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5" customHeight="1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5" customHeight="1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5" customHeight="1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5" customHeight="1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5" customHeight="1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5" customHeight="1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5" customHeight="1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5" customHeight="1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5" customHeight="1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5" customHeight="1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5" customHeight="1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5" customHeight="1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5" customHeight="1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5" customHeight="1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5" customHeight="1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5" customHeight="1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5" customHeight="1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5" customHeight="1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5" customHeight="1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5" customHeight="1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5" customHeight="1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5" customHeight="1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5" customHeight="1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5" customHeight="1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5" customHeight="1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5" customHeight="1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5" customHeight="1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5" customHeight="1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5" customHeight="1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5" customHeight="1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5" customHeight="1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5" customHeight="1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5" customHeight="1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5" customHeight="1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5" customHeight="1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5" customHeight="1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5" customHeight="1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5" customHeight="1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5" customHeight="1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5" customHeight="1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5" customHeight="1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5" customHeight="1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5" customHeight="1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5" customHeight="1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5" customHeight="1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5" customHeight="1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5" customHeight="1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5" customHeight="1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5" customHeight="1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5" customHeight="1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5" customHeight="1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5" customHeight="1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5" customHeight="1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5" customHeight="1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5" customHeight="1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5" customHeight="1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5" customHeight="1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5" customHeight="1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5" customHeight="1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5" customHeight="1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5" customHeight="1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t="15" customHeight="1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t="15" customHeight="1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t="15" customHeight="1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t="15" customHeight="1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t="15" customHeight="1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t="15" customHeight="1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t="15" customHeight="1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t="15" customHeight="1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t="15" customHeight="1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t="15" customHeight="1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t="15" customHeight="1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t="15" customHeight="1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t="15" customHeight="1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t="15" customHeight="1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t="15" customHeight="1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t="15" customHeight="1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t="15" customHeight="1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t="15" customHeight="1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t="15" customHeight="1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t="15" customHeight="1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t="15" customHeight="1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t="15" customHeight="1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t="15" customHeight="1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t="15" customHeight="1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t="15" customHeight="1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t="15" customHeight="1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t="15" customHeight="1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t="15" customHeight="1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t="15" customHeight="1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t="15" customHeight="1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t="15" customHeight="1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t="15" customHeight="1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t="15" customHeight="1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t="15" customHeight="1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t="15" customHeight="1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t="15" customHeight="1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t="15" customHeigh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5" customHeigh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5" customHeigh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5" customHeigh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5" customHeigh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5" customHeigh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5" customHeigh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5" customHeigh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5" customHeigh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5" customHeigh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5" customHeigh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5" customHeigh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5" customHeigh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5" customHeigh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5" customHeigh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5" customHeigh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5" customHeigh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5" customHeigh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5" customHeigh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5" customHeigh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5" customHeigh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5" customHeigh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5" customHeigh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5" customHeigh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5" customHeigh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5" customHeigh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5" customHeigh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5" customHeigh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5" customHeigh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5" customHeigh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5" customHeigh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5" customHeigh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5" customHeigh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5" customHeigh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5" customHeigh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5" customHeigh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5" customHeigh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5" customHeigh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t="15" customHeight="1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t="15" customHeight="1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t="15" customHeight="1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t="15" customHeight="1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t="15" customHeight="1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t="15" customHeight="1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t="15" customHeight="1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t="15" customHeight="1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t="15" customHeight="1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t="15" customHeight="1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t="15" customHeight="1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t="15" customHeight="1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t="15" customHeight="1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t="15" customHeight="1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t="15" customHeight="1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t="15" customHeight="1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t="15" customHeight="1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t="15" customHeight="1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t="15" customHeight="1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t="15" customHeight="1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t="15" customHeight="1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t="15" customHeight="1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t="15" customHeight="1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t="15" customHeight="1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t="15" customHeight="1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t="15" customHeight="1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t="15" customHeight="1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t="15" customHeight="1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t="15" customHeight="1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t="15" customHeight="1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t="15" customHeight="1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t="15" customHeight="1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t="15" customHeight="1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t="15" customHeight="1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t="15" customHeight="1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t="15" customHeight="1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t="15" customHeight="1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t="15" customHeight="1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t="15" customHeight="1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t="15" customHeight="1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t="15" customHeight="1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t="15" customHeight="1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t="15" customHeight="1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</sheetData>
  <sortState ref="A107:L212">
    <sortCondition ref="A107"/>
  </sortState>
  <mergeCells count="6">
    <mergeCell ref="A1:C1"/>
    <mergeCell ref="A71:C71"/>
    <mergeCell ref="A76:C76"/>
    <mergeCell ref="A86:C86"/>
    <mergeCell ref="A81:C81"/>
    <mergeCell ref="A65:C65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zoomScaleNormal="100" workbookViewId="0">
      <selection activeCell="F15" sqref="F15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5" t="s">
        <v>7</v>
      </c>
      <c r="B1" s="50"/>
      <c r="C1" s="35"/>
      <c r="D1" s="36"/>
      <c r="E1" s="37"/>
      <c r="F1" s="37"/>
      <c r="G1" s="35"/>
      <c r="H1" s="176"/>
      <c r="I1" s="86"/>
      <c r="J1" s="35"/>
      <c r="K1" s="180"/>
    </row>
    <row r="2" spans="1:11" ht="15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66" t="s">
        <v>4</v>
      </c>
      <c r="F2" s="66" t="s">
        <v>5</v>
      </c>
      <c r="G2" s="96" t="s">
        <v>19</v>
      </c>
      <c r="H2" s="87"/>
      <c r="I2" s="124" t="s">
        <v>12</v>
      </c>
      <c r="J2" s="234" t="s">
        <v>6</v>
      </c>
      <c r="K2" s="235" t="s">
        <v>51</v>
      </c>
    </row>
    <row r="3" spans="1:11" ht="16.5" customHeight="1" x14ac:dyDescent="0.2">
      <c r="A3" s="322">
        <v>44448</v>
      </c>
      <c r="B3" s="323" t="s">
        <v>329</v>
      </c>
      <c r="C3" s="324" t="s">
        <v>330</v>
      </c>
      <c r="D3" s="325" t="s">
        <v>331</v>
      </c>
      <c r="E3" s="326"/>
      <c r="F3" s="327"/>
      <c r="G3" s="324" t="s">
        <v>332</v>
      </c>
      <c r="H3" s="328">
        <v>1</v>
      </c>
      <c r="I3" s="75">
        <v>1216</v>
      </c>
      <c r="J3" s="329">
        <v>90000</v>
      </c>
      <c r="K3" s="330">
        <v>2021</v>
      </c>
    </row>
    <row r="4" spans="1:11" ht="16.5" customHeight="1" x14ac:dyDescent="0.2">
      <c r="A4" s="331"/>
      <c r="B4" s="323"/>
      <c r="C4" s="324"/>
      <c r="D4" s="325"/>
      <c r="E4" s="326"/>
      <c r="F4" s="327"/>
      <c r="G4" s="324"/>
      <c r="H4" s="328"/>
      <c r="I4" s="75"/>
      <c r="J4" s="329"/>
      <c r="K4" s="330"/>
    </row>
    <row r="5" spans="1:11" ht="16.5" customHeight="1" x14ac:dyDescent="0.2">
      <c r="A5" s="171"/>
      <c r="B5" s="46"/>
      <c r="C5" s="48"/>
      <c r="D5" s="47"/>
      <c r="E5" s="178"/>
      <c r="F5" s="178"/>
      <c r="G5" s="332" t="s">
        <v>13</v>
      </c>
      <c r="H5" s="179">
        <f>SUM(H3:H4)</f>
        <v>1</v>
      </c>
      <c r="I5" s="22">
        <f>SUM(I3:I4)</f>
        <v>1216</v>
      </c>
      <c r="J5" s="333">
        <f>SUM(J3:J4)</f>
        <v>90000</v>
      </c>
      <c r="K5" s="334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78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97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3.5" customHeight="1" x14ac:dyDescent="0.2"/>
    <row r="208" ht="15" customHeight="1" x14ac:dyDescent="0.2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4"/>
  <sheetViews>
    <sheetView topLeftCell="A26" zoomScaleNormal="100" workbookViewId="0">
      <selection activeCell="Q23" sqref="Q23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2 16384:16384" ht="15" customHeight="1" x14ac:dyDescent="0.25">
      <c r="A1" s="175" t="s">
        <v>22</v>
      </c>
      <c r="B1" s="50"/>
      <c r="C1" s="35"/>
      <c r="D1" s="37"/>
      <c r="E1" s="37"/>
      <c r="F1" s="176"/>
      <c r="G1" s="86"/>
      <c r="H1" s="35"/>
      <c r="I1" s="188"/>
      <c r="J1" s="188"/>
      <c r="K1" s="180"/>
    </row>
    <row r="2" spans="1:12 16384:16384" ht="18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92"/>
      <c r="G2" s="124" t="s">
        <v>29</v>
      </c>
      <c r="H2" s="96" t="s">
        <v>31</v>
      </c>
      <c r="I2" s="177" t="s">
        <v>6</v>
      </c>
      <c r="J2" s="189" t="s">
        <v>43</v>
      </c>
      <c r="K2" s="189" t="s">
        <v>44</v>
      </c>
    </row>
    <row r="3" spans="1:12 16384:16384" ht="15" customHeight="1" x14ac:dyDescent="0.2">
      <c r="A3" s="203">
        <v>44440</v>
      </c>
      <c r="B3" s="204" t="s">
        <v>101</v>
      </c>
      <c r="C3" s="205" t="s">
        <v>102</v>
      </c>
      <c r="D3" s="205"/>
      <c r="E3" s="205" t="s">
        <v>103</v>
      </c>
      <c r="F3" s="93">
        <v>1</v>
      </c>
      <c r="G3" s="202">
        <v>0</v>
      </c>
      <c r="H3" s="115">
        <v>0</v>
      </c>
      <c r="I3" s="195">
        <v>9800</v>
      </c>
      <c r="J3" s="190" t="s">
        <v>104</v>
      </c>
      <c r="K3" s="190"/>
      <c r="XFD3" s="118">
        <f>SUM(L3:XFC3)</f>
        <v>0</v>
      </c>
    </row>
    <row r="4" spans="1:12 16384:16384" ht="15.4" customHeight="1" x14ac:dyDescent="0.2">
      <c r="A4" s="203">
        <v>44440</v>
      </c>
      <c r="B4" s="204" t="s">
        <v>111</v>
      </c>
      <c r="C4" s="205" t="s">
        <v>112</v>
      </c>
      <c r="D4" s="205" t="s">
        <v>113</v>
      </c>
      <c r="E4" s="205" t="s">
        <v>114</v>
      </c>
      <c r="F4" s="93">
        <v>1</v>
      </c>
      <c r="G4" s="202">
        <v>0</v>
      </c>
      <c r="H4" s="78">
        <v>0</v>
      </c>
      <c r="I4" s="195">
        <v>12152</v>
      </c>
      <c r="J4" s="190" t="s">
        <v>109</v>
      </c>
      <c r="K4" s="190" t="s">
        <v>115</v>
      </c>
      <c r="XFD4" s="118">
        <f>SUM(F4:XFC4)</f>
        <v>12153</v>
      </c>
    </row>
    <row r="5" spans="1:12 16384:16384" s="2" customFormat="1" ht="15" customHeight="1" x14ac:dyDescent="0.2">
      <c r="A5" s="304">
        <v>44441</v>
      </c>
      <c r="B5" s="71" t="s">
        <v>105</v>
      </c>
      <c r="C5" s="72" t="s">
        <v>106</v>
      </c>
      <c r="D5" s="72" t="s">
        <v>107</v>
      </c>
      <c r="E5" s="196" t="s">
        <v>108</v>
      </c>
      <c r="F5" s="319">
        <v>1</v>
      </c>
      <c r="G5" s="319">
        <v>0</v>
      </c>
      <c r="H5" s="320">
        <v>0</v>
      </c>
      <c r="I5" s="317">
        <v>16500</v>
      </c>
      <c r="J5" s="318" t="s">
        <v>109</v>
      </c>
      <c r="K5" s="335" t="s">
        <v>110</v>
      </c>
      <c r="L5" s="294"/>
    </row>
    <row r="6" spans="1:12 16384:16384" ht="15" customHeight="1" x14ac:dyDescent="0.2">
      <c r="A6" s="203">
        <v>44441</v>
      </c>
      <c r="B6" s="204" t="s">
        <v>116</v>
      </c>
      <c r="C6" s="205" t="s">
        <v>117</v>
      </c>
      <c r="D6" s="205"/>
      <c r="E6" s="205" t="s">
        <v>118</v>
      </c>
      <c r="F6" s="93">
        <v>1</v>
      </c>
      <c r="G6" s="202">
        <v>22188</v>
      </c>
      <c r="H6" s="78">
        <v>0</v>
      </c>
      <c r="I6" s="195">
        <v>3400000</v>
      </c>
      <c r="J6" s="190" t="s">
        <v>119</v>
      </c>
      <c r="K6" s="190" t="s">
        <v>120</v>
      </c>
      <c r="XFD6" s="118"/>
    </row>
    <row r="7" spans="1:12 16384:16384" ht="15" customHeight="1" x14ac:dyDescent="0.2">
      <c r="A7" s="203">
        <v>44447</v>
      </c>
      <c r="B7" s="204" t="s">
        <v>121</v>
      </c>
      <c r="C7" s="205" t="s">
        <v>122</v>
      </c>
      <c r="D7" s="205" t="s">
        <v>123</v>
      </c>
      <c r="E7" s="205" t="s">
        <v>124</v>
      </c>
      <c r="F7" s="93">
        <v>1</v>
      </c>
      <c r="G7" s="202">
        <v>1536</v>
      </c>
      <c r="H7" s="78">
        <v>0</v>
      </c>
      <c r="I7" s="195">
        <v>40000</v>
      </c>
      <c r="J7" s="190" t="s">
        <v>125</v>
      </c>
      <c r="K7" s="190" t="s">
        <v>126</v>
      </c>
      <c r="XFD7" s="118"/>
    </row>
    <row r="8" spans="1:12 16384:16384" ht="15" customHeight="1" x14ac:dyDescent="0.2">
      <c r="A8" s="203">
        <v>44447</v>
      </c>
      <c r="B8" s="204" t="s">
        <v>376</v>
      </c>
      <c r="C8" s="205" t="s">
        <v>377</v>
      </c>
      <c r="D8" s="205" t="s">
        <v>378</v>
      </c>
      <c r="E8" s="205" t="s">
        <v>379</v>
      </c>
      <c r="F8" s="93">
        <v>1</v>
      </c>
      <c r="G8" s="202">
        <v>0</v>
      </c>
      <c r="H8" s="78">
        <v>0</v>
      </c>
      <c r="I8" s="195">
        <v>5000</v>
      </c>
      <c r="J8" s="190" t="s">
        <v>104</v>
      </c>
      <c r="K8" s="190" t="s">
        <v>380</v>
      </c>
      <c r="XFD8" s="118"/>
    </row>
    <row r="9" spans="1:12 16384:16384" ht="15" customHeight="1" x14ac:dyDescent="0.2">
      <c r="A9" s="203">
        <v>44448</v>
      </c>
      <c r="B9" s="204" t="s">
        <v>369</v>
      </c>
      <c r="C9" s="205" t="s">
        <v>370</v>
      </c>
      <c r="D9" s="205" t="s">
        <v>327</v>
      </c>
      <c r="E9" s="205" t="s">
        <v>371</v>
      </c>
      <c r="F9" s="93">
        <v>1</v>
      </c>
      <c r="G9" s="202">
        <v>0</v>
      </c>
      <c r="H9" s="78">
        <v>1054</v>
      </c>
      <c r="I9" s="195">
        <v>172500</v>
      </c>
      <c r="J9" s="190" t="s">
        <v>372</v>
      </c>
      <c r="K9" s="190" t="s">
        <v>373</v>
      </c>
      <c r="XFD9" s="118"/>
    </row>
    <row r="10" spans="1:12 16384:16384" ht="15" customHeight="1" x14ac:dyDescent="0.2">
      <c r="A10" s="203">
        <v>44449</v>
      </c>
      <c r="B10" s="204" t="s">
        <v>374</v>
      </c>
      <c r="C10" s="205" t="s">
        <v>375</v>
      </c>
      <c r="D10" s="205"/>
      <c r="E10" s="205" t="s">
        <v>114</v>
      </c>
      <c r="F10" s="93">
        <v>1</v>
      </c>
      <c r="G10" s="202">
        <v>0</v>
      </c>
      <c r="H10" s="78">
        <v>0</v>
      </c>
      <c r="I10" s="195">
        <v>44461</v>
      </c>
      <c r="J10" s="190" t="s">
        <v>109</v>
      </c>
      <c r="K10" s="190" t="s">
        <v>44</v>
      </c>
      <c r="XFD10" s="118"/>
    </row>
    <row r="11" spans="1:12 16384:16384" ht="15" customHeight="1" x14ac:dyDescent="0.2">
      <c r="A11" s="203">
        <v>44454</v>
      </c>
      <c r="B11" s="204" t="s">
        <v>397</v>
      </c>
      <c r="C11" s="205" t="s">
        <v>398</v>
      </c>
      <c r="D11" s="205" t="s">
        <v>123</v>
      </c>
      <c r="E11" s="205" t="s">
        <v>399</v>
      </c>
      <c r="F11" s="93">
        <v>1</v>
      </c>
      <c r="G11" s="202">
        <v>0</v>
      </c>
      <c r="H11" s="78">
        <v>0</v>
      </c>
      <c r="I11" s="195">
        <v>30000</v>
      </c>
      <c r="J11" s="190" t="s">
        <v>400</v>
      </c>
      <c r="K11" s="190" t="s">
        <v>401</v>
      </c>
      <c r="XFD11" s="118"/>
    </row>
    <row r="12" spans="1:12 16384:16384" ht="15" customHeight="1" x14ac:dyDescent="0.2">
      <c r="A12" s="203">
        <v>44454</v>
      </c>
      <c r="B12" s="204" t="s">
        <v>402</v>
      </c>
      <c r="C12" s="205" t="s">
        <v>403</v>
      </c>
      <c r="D12" s="205" t="s">
        <v>123</v>
      </c>
      <c r="E12" s="205" t="s">
        <v>399</v>
      </c>
      <c r="F12" s="93">
        <v>1</v>
      </c>
      <c r="G12" s="202">
        <v>0</v>
      </c>
      <c r="H12" s="78">
        <v>0</v>
      </c>
      <c r="I12" s="195">
        <v>30000</v>
      </c>
      <c r="J12" s="190" t="s">
        <v>404</v>
      </c>
      <c r="K12" s="190" t="s">
        <v>401</v>
      </c>
      <c r="XFD12" s="118"/>
    </row>
    <row r="13" spans="1:12 16384:16384" ht="15" customHeight="1" x14ac:dyDescent="0.2">
      <c r="A13" s="203">
        <v>44454</v>
      </c>
      <c r="B13" s="204" t="s">
        <v>405</v>
      </c>
      <c r="C13" s="205" t="s">
        <v>406</v>
      </c>
      <c r="D13" s="205" t="s">
        <v>407</v>
      </c>
      <c r="E13" s="205" t="s">
        <v>408</v>
      </c>
      <c r="F13" s="93">
        <v>1</v>
      </c>
      <c r="G13" s="202">
        <v>0</v>
      </c>
      <c r="H13" s="78">
        <v>0</v>
      </c>
      <c r="I13" s="195">
        <v>34021</v>
      </c>
      <c r="J13" s="190" t="s">
        <v>109</v>
      </c>
      <c r="K13" s="190" t="s">
        <v>409</v>
      </c>
      <c r="XFD13" s="118"/>
    </row>
    <row r="14" spans="1:12 16384:16384" ht="15" customHeight="1" x14ac:dyDescent="0.2">
      <c r="A14" s="203">
        <v>44455</v>
      </c>
      <c r="B14" s="204" t="s">
        <v>410</v>
      </c>
      <c r="C14" s="205" t="s">
        <v>411</v>
      </c>
      <c r="D14" s="205"/>
      <c r="E14" s="205" t="s">
        <v>408</v>
      </c>
      <c r="F14" s="93">
        <v>1</v>
      </c>
      <c r="G14" s="202">
        <v>0</v>
      </c>
      <c r="H14" s="78">
        <v>0</v>
      </c>
      <c r="I14" s="195">
        <v>53716</v>
      </c>
      <c r="J14" s="190" t="s">
        <v>109</v>
      </c>
      <c r="K14" s="190" t="s">
        <v>412</v>
      </c>
      <c r="XFD14" s="118"/>
    </row>
    <row r="15" spans="1:12 16384:16384" ht="15" customHeight="1" x14ac:dyDescent="0.2">
      <c r="A15" s="203">
        <v>44455</v>
      </c>
      <c r="B15" s="204" t="s">
        <v>413</v>
      </c>
      <c r="C15" s="205" t="s">
        <v>414</v>
      </c>
      <c r="D15" s="205" t="s">
        <v>205</v>
      </c>
      <c r="E15" s="205" t="s">
        <v>408</v>
      </c>
      <c r="F15" s="93">
        <v>1</v>
      </c>
      <c r="G15" s="202">
        <v>0</v>
      </c>
      <c r="H15" s="78">
        <v>0</v>
      </c>
      <c r="I15" s="195">
        <v>44999</v>
      </c>
      <c r="J15" s="190" t="s">
        <v>109</v>
      </c>
      <c r="K15" s="190" t="s">
        <v>415</v>
      </c>
      <c r="XFD15" s="118"/>
    </row>
    <row r="16" spans="1:12 16384:16384" ht="15" customHeight="1" x14ac:dyDescent="0.2">
      <c r="A16" s="203">
        <v>44455</v>
      </c>
      <c r="B16" s="204" t="s">
        <v>416</v>
      </c>
      <c r="C16" s="205" t="s">
        <v>417</v>
      </c>
      <c r="D16" s="205" t="s">
        <v>418</v>
      </c>
      <c r="E16" s="205" t="s">
        <v>419</v>
      </c>
      <c r="F16" s="93">
        <v>1</v>
      </c>
      <c r="G16" s="202">
        <v>0</v>
      </c>
      <c r="H16" s="78">
        <v>0</v>
      </c>
      <c r="I16" s="195">
        <v>10000</v>
      </c>
      <c r="J16" s="190" t="s">
        <v>104</v>
      </c>
      <c r="K16" s="190" t="s">
        <v>420</v>
      </c>
      <c r="XFD16" s="118"/>
    </row>
    <row r="17" spans="1:11 16384:16384" ht="15" customHeight="1" x14ac:dyDescent="0.2">
      <c r="A17" s="203">
        <v>44459</v>
      </c>
      <c r="B17" s="204" t="s">
        <v>608</v>
      </c>
      <c r="C17" s="205" t="s">
        <v>609</v>
      </c>
      <c r="D17" s="205" t="s">
        <v>610</v>
      </c>
      <c r="E17" s="205" t="s">
        <v>611</v>
      </c>
      <c r="F17" s="93">
        <v>1</v>
      </c>
      <c r="G17" s="202">
        <v>0</v>
      </c>
      <c r="H17" s="78">
        <v>0</v>
      </c>
      <c r="I17" s="195">
        <v>39000</v>
      </c>
      <c r="J17" s="190" t="s">
        <v>109</v>
      </c>
      <c r="K17" s="190" t="s">
        <v>612</v>
      </c>
      <c r="XFD17" s="118"/>
    </row>
    <row r="18" spans="1:11 16384:16384" ht="15" customHeight="1" x14ac:dyDescent="0.2">
      <c r="A18" s="203">
        <v>44461</v>
      </c>
      <c r="B18" s="204" t="s">
        <v>604</v>
      </c>
      <c r="C18" s="205" t="s">
        <v>605</v>
      </c>
      <c r="D18" s="205"/>
      <c r="E18" s="205" t="s">
        <v>606</v>
      </c>
      <c r="F18" s="93">
        <v>1</v>
      </c>
      <c r="G18" s="202">
        <v>160</v>
      </c>
      <c r="H18" s="78">
        <v>0</v>
      </c>
      <c r="I18" s="195">
        <v>500000</v>
      </c>
      <c r="J18" s="190" t="s">
        <v>607</v>
      </c>
      <c r="K18" s="190" t="s">
        <v>606</v>
      </c>
      <c r="XFD18" s="118"/>
    </row>
    <row r="19" spans="1:11 16384:16384" ht="15" customHeight="1" x14ac:dyDescent="0.2">
      <c r="A19" s="203">
        <v>44463</v>
      </c>
      <c r="B19" s="204" t="s">
        <v>596</v>
      </c>
      <c r="C19" s="205" t="s">
        <v>597</v>
      </c>
      <c r="D19" s="205" t="s">
        <v>598</v>
      </c>
      <c r="E19" s="205" t="s">
        <v>599</v>
      </c>
      <c r="F19" s="93">
        <v>1</v>
      </c>
      <c r="G19" s="202">
        <v>0</v>
      </c>
      <c r="H19" s="78">
        <v>0</v>
      </c>
      <c r="I19" s="195">
        <v>13690</v>
      </c>
      <c r="J19" s="190" t="s">
        <v>104</v>
      </c>
      <c r="K19" s="190" t="s">
        <v>600</v>
      </c>
      <c r="XFD19" s="118"/>
    </row>
    <row r="20" spans="1:11 16384:16384" ht="15" customHeight="1" x14ac:dyDescent="0.2">
      <c r="A20" s="203">
        <v>44463</v>
      </c>
      <c r="B20" s="204" t="s">
        <v>601</v>
      </c>
      <c r="C20" s="205" t="s">
        <v>602</v>
      </c>
      <c r="D20" s="205"/>
      <c r="E20" s="205" t="s">
        <v>408</v>
      </c>
      <c r="F20" s="93">
        <v>1</v>
      </c>
      <c r="G20" s="202">
        <v>0</v>
      </c>
      <c r="H20" s="78">
        <v>0</v>
      </c>
      <c r="I20" s="195">
        <v>39963</v>
      </c>
      <c r="J20" s="190" t="s">
        <v>109</v>
      </c>
      <c r="K20" s="190" t="s">
        <v>603</v>
      </c>
      <c r="XFD20" s="118"/>
    </row>
    <row r="21" spans="1:11 16384:16384" ht="15" customHeight="1" x14ac:dyDescent="0.2">
      <c r="A21" s="203">
        <v>44466</v>
      </c>
      <c r="B21" s="204" t="s">
        <v>804</v>
      </c>
      <c r="C21" s="205" t="s">
        <v>805</v>
      </c>
      <c r="D21" s="205" t="s">
        <v>610</v>
      </c>
      <c r="E21" s="205" t="s">
        <v>408</v>
      </c>
      <c r="F21" s="93">
        <v>1</v>
      </c>
      <c r="G21" s="202">
        <v>0</v>
      </c>
      <c r="H21" s="78">
        <v>0</v>
      </c>
      <c r="I21" s="195">
        <v>17409</v>
      </c>
      <c r="J21" s="190" t="s">
        <v>109</v>
      </c>
      <c r="K21" s="190" t="s">
        <v>806</v>
      </c>
      <c r="XFD21" s="118"/>
    </row>
    <row r="22" spans="1:11 16384:16384" ht="15" customHeight="1" x14ac:dyDescent="0.2">
      <c r="A22" s="203">
        <v>44466</v>
      </c>
      <c r="B22" s="204" t="s">
        <v>807</v>
      </c>
      <c r="C22" s="205" t="s">
        <v>808</v>
      </c>
      <c r="D22" s="205"/>
      <c r="E22" s="205" t="s">
        <v>408</v>
      </c>
      <c r="F22" s="93">
        <v>1</v>
      </c>
      <c r="G22" s="202">
        <v>0</v>
      </c>
      <c r="H22" s="78">
        <v>0</v>
      </c>
      <c r="I22" s="195">
        <v>39625</v>
      </c>
      <c r="J22" s="190" t="s">
        <v>109</v>
      </c>
      <c r="K22" s="190" t="s">
        <v>809</v>
      </c>
      <c r="XFD22" s="118"/>
    </row>
    <row r="23" spans="1:11 16384:16384" ht="15" customHeight="1" x14ac:dyDescent="0.2">
      <c r="A23" s="203">
        <v>44466</v>
      </c>
      <c r="B23" s="204" t="s">
        <v>810</v>
      </c>
      <c r="C23" s="205" t="s">
        <v>811</v>
      </c>
      <c r="D23" s="205" t="s">
        <v>418</v>
      </c>
      <c r="E23" s="205" t="s">
        <v>812</v>
      </c>
      <c r="F23" s="93">
        <v>1</v>
      </c>
      <c r="G23" s="202">
        <v>0</v>
      </c>
      <c r="H23" s="78">
        <v>0</v>
      </c>
      <c r="I23" s="195">
        <v>44943</v>
      </c>
      <c r="J23" s="190" t="s">
        <v>109</v>
      </c>
      <c r="K23" s="190" t="s">
        <v>813</v>
      </c>
      <c r="XFD23" s="118"/>
    </row>
    <row r="24" spans="1:11 16384:16384" ht="15" customHeight="1" x14ac:dyDescent="0.2">
      <c r="A24" s="203">
        <v>44466</v>
      </c>
      <c r="B24" s="204" t="s">
        <v>814</v>
      </c>
      <c r="C24" s="205" t="s">
        <v>815</v>
      </c>
      <c r="D24" s="205"/>
      <c r="E24" s="205" t="s">
        <v>408</v>
      </c>
      <c r="F24" s="93">
        <v>1</v>
      </c>
      <c r="G24" s="202">
        <v>0</v>
      </c>
      <c r="H24" s="78">
        <v>0</v>
      </c>
      <c r="I24" s="195">
        <v>49630</v>
      </c>
      <c r="J24" s="190" t="s">
        <v>109</v>
      </c>
      <c r="K24" s="190" t="s">
        <v>816</v>
      </c>
      <c r="XFD24" s="118"/>
    </row>
    <row r="25" spans="1:11 16384:16384" ht="15" customHeight="1" x14ac:dyDescent="0.2">
      <c r="A25" s="203">
        <v>44468</v>
      </c>
      <c r="B25" s="204" t="s">
        <v>858</v>
      </c>
      <c r="C25" s="205" t="s">
        <v>859</v>
      </c>
      <c r="D25" s="205"/>
      <c r="E25" s="205" t="s">
        <v>860</v>
      </c>
      <c r="F25" s="93">
        <v>1</v>
      </c>
      <c r="G25" s="202">
        <v>0</v>
      </c>
      <c r="H25" s="78">
        <v>0</v>
      </c>
      <c r="I25" s="195">
        <v>20644</v>
      </c>
      <c r="J25" s="190" t="s">
        <v>109</v>
      </c>
      <c r="K25" s="190" t="s">
        <v>861</v>
      </c>
      <c r="XFD25" s="118"/>
    </row>
    <row r="26" spans="1:11 16384:16384" ht="15" customHeight="1" x14ac:dyDescent="0.2">
      <c r="A26" s="203">
        <v>44468</v>
      </c>
      <c r="B26" s="204" t="s">
        <v>862</v>
      </c>
      <c r="C26" s="205" t="s">
        <v>863</v>
      </c>
      <c r="D26" s="205" t="s">
        <v>158</v>
      </c>
      <c r="E26" s="205" t="s">
        <v>864</v>
      </c>
      <c r="F26" s="93">
        <v>1</v>
      </c>
      <c r="G26" s="202">
        <v>0</v>
      </c>
      <c r="H26" s="78">
        <v>0</v>
      </c>
      <c r="I26" s="195">
        <v>9500</v>
      </c>
      <c r="J26" s="190" t="s">
        <v>109</v>
      </c>
      <c r="K26" s="190" t="s">
        <v>865</v>
      </c>
      <c r="XFD26" s="118"/>
    </row>
    <row r="27" spans="1:11 16384:16384" ht="15" customHeight="1" x14ac:dyDescent="0.2">
      <c r="A27" s="203">
        <v>44468</v>
      </c>
      <c r="B27" s="204" t="s">
        <v>866</v>
      </c>
      <c r="C27" s="205" t="s">
        <v>867</v>
      </c>
      <c r="D27" s="205" t="s">
        <v>75</v>
      </c>
      <c r="E27" s="205" t="s">
        <v>868</v>
      </c>
      <c r="F27" s="93">
        <v>1</v>
      </c>
      <c r="G27" s="202">
        <v>29910</v>
      </c>
      <c r="H27" s="78">
        <v>0</v>
      </c>
      <c r="I27" s="195">
        <v>8642131</v>
      </c>
      <c r="J27" s="190" t="s">
        <v>869</v>
      </c>
      <c r="K27" s="190" t="s">
        <v>870</v>
      </c>
      <c r="XFD27" s="118"/>
    </row>
    <row r="28" spans="1:11 16384:16384" ht="15" customHeight="1" x14ac:dyDescent="0.2">
      <c r="A28" s="203">
        <v>44469</v>
      </c>
      <c r="B28" s="204" t="s">
        <v>919</v>
      </c>
      <c r="C28" s="205" t="s">
        <v>920</v>
      </c>
      <c r="D28" s="205" t="s">
        <v>921</v>
      </c>
      <c r="E28" s="205" t="s">
        <v>922</v>
      </c>
      <c r="F28" s="93">
        <v>1</v>
      </c>
      <c r="G28" s="202">
        <v>0</v>
      </c>
      <c r="H28" s="78">
        <v>0</v>
      </c>
      <c r="I28" s="195">
        <v>10000</v>
      </c>
      <c r="J28" s="190" t="s">
        <v>104</v>
      </c>
      <c r="K28" s="190" t="s">
        <v>923</v>
      </c>
      <c r="XFD28" s="118"/>
    </row>
    <row r="29" spans="1:11 16384:16384" ht="15" customHeight="1" x14ac:dyDescent="0.2">
      <c r="A29" s="171"/>
      <c r="B29" s="46"/>
      <c r="C29" s="48"/>
      <c r="D29" s="51"/>
      <c r="E29" s="21" t="s">
        <v>13</v>
      </c>
      <c r="F29" s="22">
        <f>SUM(F3:F28)</f>
        <v>26</v>
      </c>
      <c r="G29" s="22">
        <f>SUM(G3:G28)</f>
        <v>53794</v>
      </c>
      <c r="H29" s="127">
        <f>SUM(H3:H28)</f>
        <v>1054</v>
      </c>
      <c r="I29" s="199">
        <f>SUM(I3:I28)</f>
        <v>13329684</v>
      </c>
      <c r="J29" s="191"/>
      <c r="K29" s="192"/>
    </row>
    <row r="30" spans="1:11 16384:16384" ht="15" customHeight="1" x14ac:dyDescent="0.25">
      <c r="A30" s="183" t="s">
        <v>16</v>
      </c>
      <c r="B30" s="50"/>
      <c r="C30" s="52"/>
      <c r="D30" s="53"/>
      <c r="E30" s="53"/>
      <c r="F30" s="54"/>
      <c r="G30" s="94"/>
      <c r="H30" s="35"/>
      <c r="I30" s="188"/>
      <c r="J30" s="188"/>
      <c r="K30" s="180"/>
    </row>
    <row r="31" spans="1:11 16384:16384" ht="15" customHeight="1" x14ac:dyDescent="0.2">
      <c r="A31" s="157" t="s">
        <v>0</v>
      </c>
      <c r="B31" s="65" t="s">
        <v>1</v>
      </c>
      <c r="C31" s="96" t="s">
        <v>2</v>
      </c>
      <c r="D31" s="96" t="s">
        <v>3</v>
      </c>
      <c r="E31" s="96" t="s">
        <v>8</v>
      </c>
      <c r="F31" s="92"/>
      <c r="G31" s="124" t="s">
        <v>29</v>
      </c>
      <c r="H31" s="96" t="s">
        <v>31</v>
      </c>
      <c r="I31" s="177" t="s">
        <v>6</v>
      </c>
      <c r="J31" s="189" t="s">
        <v>43</v>
      </c>
      <c r="K31" s="189" t="s">
        <v>44</v>
      </c>
    </row>
    <row r="32" spans="1:11 16384:16384" ht="15" customHeight="1" x14ac:dyDescent="0.2">
      <c r="A32" s="203">
        <v>44447</v>
      </c>
      <c r="B32" s="204" t="s">
        <v>381</v>
      </c>
      <c r="C32" s="205" t="s">
        <v>382</v>
      </c>
      <c r="D32" s="205" t="s">
        <v>383</v>
      </c>
      <c r="E32" s="205" t="s">
        <v>133</v>
      </c>
      <c r="F32" s="93">
        <v>1</v>
      </c>
      <c r="G32" s="202">
        <v>0</v>
      </c>
      <c r="H32" s="115">
        <v>0</v>
      </c>
      <c r="I32" s="181">
        <v>20000</v>
      </c>
      <c r="J32" s="190" t="s">
        <v>384</v>
      </c>
      <c r="K32" s="190" t="s">
        <v>385</v>
      </c>
    </row>
    <row r="33" spans="1:16" ht="15" customHeight="1" x14ac:dyDescent="0.2">
      <c r="A33" s="203">
        <v>44447</v>
      </c>
      <c r="B33" s="204" t="s">
        <v>620</v>
      </c>
      <c r="C33" s="205" t="s">
        <v>621</v>
      </c>
      <c r="D33" s="205"/>
      <c r="E33" s="205" t="s">
        <v>622</v>
      </c>
      <c r="F33" s="93">
        <v>1</v>
      </c>
      <c r="G33" s="202">
        <v>0</v>
      </c>
      <c r="H33" s="115">
        <v>0</v>
      </c>
      <c r="I33" s="181">
        <v>689000</v>
      </c>
      <c r="J33" s="190" t="s">
        <v>389</v>
      </c>
      <c r="K33" s="190" t="s">
        <v>44</v>
      </c>
    </row>
    <row r="34" spans="1:16" ht="15" customHeight="1" x14ac:dyDescent="0.2">
      <c r="A34" s="203">
        <v>44448</v>
      </c>
      <c r="B34" s="204" t="s">
        <v>386</v>
      </c>
      <c r="C34" s="205" t="s">
        <v>387</v>
      </c>
      <c r="D34" s="205"/>
      <c r="E34" s="205" t="s">
        <v>388</v>
      </c>
      <c r="F34" s="93">
        <v>1</v>
      </c>
      <c r="G34" s="202">
        <v>0</v>
      </c>
      <c r="H34" s="115">
        <v>0</v>
      </c>
      <c r="I34" s="181">
        <v>1500000</v>
      </c>
      <c r="J34" s="190" t="s">
        <v>389</v>
      </c>
      <c r="K34" s="190" t="s">
        <v>390</v>
      </c>
      <c r="P34" s="1" t="s">
        <v>54</v>
      </c>
    </row>
    <row r="35" spans="1:16" ht="15" customHeight="1" x14ac:dyDescent="0.2">
      <c r="A35" s="203">
        <v>44453</v>
      </c>
      <c r="B35" s="204" t="s">
        <v>435</v>
      </c>
      <c r="C35" s="205" t="s">
        <v>436</v>
      </c>
      <c r="D35" s="205" t="s">
        <v>154</v>
      </c>
      <c r="E35" s="205" t="s">
        <v>437</v>
      </c>
      <c r="F35" s="93">
        <v>1</v>
      </c>
      <c r="G35" s="202">
        <v>0</v>
      </c>
      <c r="H35" s="115">
        <v>0</v>
      </c>
      <c r="I35" s="181">
        <v>1000</v>
      </c>
      <c r="J35" s="190" t="s">
        <v>438</v>
      </c>
      <c r="K35" s="190" t="s">
        <v>439</v>
      </c>
    </row>
    <row r="36" spans="1:16" ht="15" customHeight="1" x14ac:dyDescent="0.2">
      <c r="A36" s="203">
        <v>44453</v>
      </c>
      <c r="B36" s="204" t="s">
        <v>440</v>
      </c>
      <c r="C36" s="205" t="s">
        <v>441</v>
      </c>
      <c r="D36" s="205" t="s">
        <v>442</v>
      </c>
      <c r="E36" s="205" t="s">
        <v>443</v>
      </c>
      <c r="F36" s="93">
        <v>1</v>
      </c>
      <c r="G36" s="202">
        <v>1438</v>
      </c>
      <c r="H36" s="115">
        <v>4673</v>
      </c>
      <c r="I36" s="181">
        <v>130000</v>
      </c>
      <c r="J36" s="190" t="s">
        <v>444</v>
      </c>
      <c r="K36" s="190" t="s">
        <v>445</v>
      </c>
    </row>
    <row r="37" spans="1:16" ht="15" customHeight="1" x14ac:dyDescent="0.2">
      <c r="A37" s="203">
        <v>44454</v>
      </c>
      <c r="B37" s="204" t="s">
        <v>430</v>
      </c>
      <c r="C37" s="205" t="s">
        <v>431</v>
      </c>
      <c r="D37" s="205" t="s">
        <v>432</v>
      </c>
      <c r="E37" s="205" t="s">
        <v>433</v>
      </c>
      <c r="F37" s="93">
        <v>1</v>
      </c>
      <c r="G37" s="202">
        <v>0</v>
      </c>
      <c r="H37" s="115">
        <v>0</v>
      </c>
      <c r="I37" s="181">
        <v>2000</v>
      </c>
      <c r="J37" s="190" t="s">
        <v>434</v>
      </c>
      <c r="K37" s="190" t="s">
        <v>433</v>
      </c>
    </row>
    <row r="38" spans="1:16" ht="15" customHeight="1" x14ac:dyDescent="0.2">
      <c r="A38" s="203">
        <v>44455</v>
      </c>
      <c r="B38" s="204" t="s">
        <v>421</v>
      </c>
      <c r="C38" s="205" t="s">
        <v>422</v>
      </c>
      <c r="D38" s="205" t="s">
        <v>423</v>
      </c>
      <c r="E38" s="205" t="s">
        <v>425</v>
      </c>
      <c r="F38" s="93">
        <v>1</v>
      </c>
      <c r="G38" s="202">
        <v>0</v>
      </c>
      <c r="H38" s="115">
        <v>0</v>
      </c>
      <c r="I38" s="181">
        <v>4900</v>
      </c>
      <c r="J38" s="190" t="s">
        <v>426</v>
      </c>
      <c r="K38" s="190" t="s">
        <v>424</v>
      </c>
    </row>
    <row r="39" spans="1:16" ht="15" customHeight="1" x14ac:dyDescent="0.2">
      <c r="A39" s="203">
        <v>44455</v>
      </c>
      <c r="B39" s="204" t="s">
        <v>427</v>
      </c>
      <c r="C39" s="205" t="s">
        <v>428</v>
      </c>
      <c r="D39" s="205" t="s">
        <v>154</v>
      </c>
      <c r="E39" s="205" t="s">
        <v>217</v>
      </c>
      <c r="F39" s="93">
        <v>1</v>
      </c>
      <c r="G39" s="202">
        <v>0</v>
      </c>
      <c r="H39" s="115">
        <v>0</v>
      </c>
      <c r="I39" s="181">
        <v>15341</v>
      </c>
      <c r="J39" s="190" t="s">
        <v>384</v>
      </c>
      <c r="K39" s="190" t="s">
        <v>429</v>
      </c>
    </row>
    <row r="40" spans="1:16" ht="15" customHeight="1" x14ac:dyDescent="0.2">
      <c r="A40" s="203">
        <v>44455</v>
      </c>
      <c r="B40" s="204" t="s">
        <v>558</v>
      </c>
      <c r="C40" s="205" t="s">
        <v>559</v>
      </c>
      <c r="D40" s="205" t="s">
        <v>70</v>
      </c>
      <c r="E40" s="205" t="s">
        <v>560</v>
      </c>
      <c r="F40" s="93">
        <v>1</v>
      </c>
      <c r="G40" s="202">
        <v>0</v>
      </c>
      <c r="H40" s="115">
        <v>0</v>
      </c>
      <c r="I40" s="181">
        <v>20000</v>
      </c>
      <c r="J40" s="190" t="s">
        <v>384</v>
      </c>
      <c r="K40" s="190" t="s">
        <v>561</v>
      </c>
    </row>
    <row r="41" spans="1:16" ht="15" customHeight="1" x14ac:dyDescent="0.2">
      <c r="A41" s="203">
        <v>44455</v>
      </c>
      <c r="B41" s="204" t="s">
        <v>562</v>
      </c>
      <c r="C41" s="205" t="s">
        <v>563</v>
      </c>
      <c r="D41" s="205" t="s">
        <v>154</v>
      </c>
      <c r="E41" s="205" t="s">
        <v>564</v>
      </c>
      <c r="F41" s="93">
        <v>1</v>
      </c>
      <c r="G41" s="202">
        <v>2400</v>
      </c>
      <c r="H41" s="115">
        <v>0</v>
      </c>
      <c r="I41" s="181">
        <v>10000</v>
      </c>
      <c r="J41" s="190" t="s">
        <v>565</v>
      </c>
      <c r="K41" s="190" t="s">
        <v>429</v>
      </c>
    </row>
    <row r="42" spans="1:16" ht="15" customHeight="1" x14ac:dyDescent="0.2">
      <c r="A42" s="203">
        <v>44455</v>
      </c>
      <c r="B42" s="204" t="s">
        <v>566</v>
      </c>
      <c r="C42" s="205" t="s">
        <v>567</v>
      </c>
      <c r="D42" s="205" t="s">
        <v>154</v>
      </c>
      <c r="E42" s="205" t="s">
        <v>568</v>
      </c>
      <c r="F42" s="93">
        <v>1</v>
      </c>
      <c r="G42" s="202">
        <v>0</v>
      </c>
      <c r="H42" s="115">
        <v>0</v>
      </c>
      <c r="I42" s="181">
        <v>25000</v>
      </c>
      <c r="J42" s="190" t="s">
        <v>569</v>
      </c>
      <c r="K42" s="190" t="s">
        <v>568</v>
      </c>
    </row>
    <row r="43" spans="1:16" ht="15" customHeight="1" x14ac:dyDescent="0.2">
      <c r="A43" s="203">
        <v>44456</v>
      </c>
      <c r="B43" s="204" t="s">
        <v>590</v>
      </c>
      <c r="C43" s="205" t="s">
        <v>591</v>
      </c>
      <c r="D43" s="205" t="s">
        <v>592</v>
      </c>
      <c r="E43" s="205" t="s">
        <v>593</v>
      </c>
      <c r="F43" s="93">
        <v>1</v>
      </c>
      <c r="G43" s="202">
        <v>6400</v>
      </c>
      <c r="H43" s="115">
        <v>0</v>
      </c>
      <c r="I43" s="181">
        <v>47556</v>
      </c>
      <c r="J43" s="190" t="s">
        <v>594</v>
      </c>
      <c r="K43" s="190" t="s">
        <v>595</v>
      </c>
    </row>
    <row r="44" spans="1:16" ht="15" customHeight="1" x14ac:dyDescent="0.2">
      <c r="A44" s="203">
        <v>44460</v>
      </c>
      <c r="B44" s="204" t="s">
        <v>613</v>
      </c>
      <c r="C44" s="205" t="s">
        <v>614</v>
      </c>
      <c r="D44" s="205" t="s">
        <v>154</v>
      </c>
      <c r="E44" s="205" t="s">
        <v>615</v>
      </c>
      <c r="F44" s="93">
        <v>1</v>
      </c>
      <c r="G44" s="202">
        <v>5803</v>
      </c>
      <c r="H44" s="115">
        <v>0</v>
      </c>
      <c r="I44" s="181">
        <v>40000</v>
      </c>
      <c r="J44" s="190" t="s">
        <v>389</v>
      </c>
      <c r="K44" s="190" t="s">
        <v>616</v>
      </c>
    </row>
    <row r="45" spans="1:16" ht="15" customHeight="1" x14ac:dyDescent="0.2">
      <c r="A45" s="203">
        <v>44460</v>
      </c>
      <c r="B45" s="204" t="s">
        <v>617</v>
      </c>
      <c r="C45" s="205" t="s">
        <v>618</v>
      </c>
      <c r="D45" s="205" t="s">
        <v>327</v>
      </c>
      <c r="E45" s="205" t="s">
        <v>206</v>
      </c>
      <c r="F45" s="78">
        <v>1</v>
      </c>
      <c r="G45" s="202">
        <v>0</v>
      </c>
      <c r="H45" s="115">
        <v>0</v>
      </c>
      <c r="I45" s="181">
        <v>70000</v>
      </c>
      <c r="J45" s="190" t="s">
        <v>384</v>
      </c>
      <c r="K45" s="190" t="s">
        <v>619</v>
      </c>
    </row>
    <row r="46" spans="1:16" ht="15" customHeight="1" x14ac:dyDescent="0.2">
      <c r="A46" s="203">
        <v>44466</v>
      </c>
      <c r="B46" s="204" t="s">
        <v>817</v>
      </c>
      <c r="C46" s="205" t="s">
        <v>818</v>
      </c>
      <c r="D46" s="205" t="s">
        <v>154</v>
      </c>
      <c r="E46" s="205" t="s">
        <v>206</v>
      </c>
      <c r="F46" s="93">
        <v>1</v>
      </c>
      <c r="G46" s="202">
        <v>0</v>
      </c>
      <c r="H46" s="115">
        <v>0</v>
      </c>
      <c r="I46" s="181">
        <v>15000</v>
      </c>
      <c r="J46" s="190" t="s">
        <v>384</v>
      </c>
      <c r="K46" s="190" t="s">
        <v>819</v>
      </c>
    </row>
    <row r="47" spans="1:16" ht="15" customHeight="1" x14ac:dyDescent="0.2">
      <c r="A47" s="203">
        <v>44466</v>
      </c>
      <c r="B47" s="204" t="s">
        <v>820</v>
      </c>
      <c r="C47" s="205" t="s">
        <v>821</v>
      </c>
      <c r="D47" s="205" t="s">
        <v>154</v>
      </c>
      <c r="E47" s="205" t="s">
        <v>822</v>
      </c>
      <c r="F47" s="93">
        <v>1</v>
      </c>
      <c r="G47" s="202">
        <v>648</v>
      </c>
      <c r="H47" s="115">
        <v>0</v>
      </c>
      <c r="I47" s="181">
        <v>2000</v>
      </c>
      <c r="J47" s="190" t="s">
        <v>389</v>
      </c>
      <c r="K47" s="190" t="s">
        <v>822</v>
      </c>
    </row>
    <row r="48" spans="1:16" ht="15" customHeight="1" x14ac:dyDescent="0.2">
      <c r="A48" s="171"/>
      <c r="B48" s="46"/>
      <c r="C48" s="48"/>
      <c r="D48" s="178"/>
      <c r="E48" s="21" t="s">
        <v>13</v>
      </c>
      <c r="F48" s="22">
        <f>SUM(F32:F47)</f>
        <v>16</v>
      </c>
      <c r="G48" s="22">
        <f>SUM(G32:G47)</f>
        <v>16689</v>
      </c>
      <c r="H48" s="127">
        <f>SUM(H32:H47)</f>
        <v>4673</v>
      </c>
      <c r="I48" s="182">
        <f>SUM(I32:I47)</f>
        <v>2591797</v>
      </c>
      <c r="J48" s="191"/>
      <c r="K48" s="192"/>
    </row>
    <row r="49" spans="1:8" ht="1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15" customHeight="1" x14ac:dyDescent="0.2"/>
    <row r="51" spans="1:8" ht="15" customHeight="1" x14ac:dyDescent="0.2"/>
    <row r="52" spans="1:8" ht="15" customHeight="1" x14ac:dyDescent="0.2"/>
    <row r="53" spans="1:8" ht="15" customHeight="1" x14ac:dyDescent="0.2"/>
    <row r="54" spans="1:8" ht="15" customHeight="1" x14ac:dyDescent="0.2"/>
    <row r="55" spans="1:8" ht="15" customHeight="1" x14ac:dyDescent="0.2"/>
    <row r="56" spans="1:8" ht="15" customHeight="1" x14ac:dyDescent="0.2"/>
    <row r="57" spans="1:8" ht="15" customHeight="1" x14ac:dyDescent="0.2"/>
    <row r="58" spans="1:8" ht="15" customHeight="1" x14ac:dyDescent="0.2"/>
    <row r="59" spans="1:8" ht="15" customHeight="1" x14ac:dyDescent="0.2"/>
    <row r="60" spans="1:8" ht="15" customHeight="1" x14ac:dyDescent="0.2"/>
    <row r="61" spans="1:8" ht="15" customHeight="1" x14ac:dyDescent="0.2"/>
    <row r="62" spans="1:8" ht="15" customHeight="1" x14ac:dyDescent="0.2"/>
    <row r="63" spans="1:8" ht="15" customHeight="1" x14ac:dyDescent="0.2"/>
    <row r="64" spans="1:8" ht="15" customHeight="1" x14ac:dyDescent="0.2"/>
    <row r="65" spans="12:12" ht="15" customHeight="1" x14ac:dyDescent="0.2"/>
    <row r="66" spans="12:12" ht="15" customHeight="1" x14ac:dyDescent="0.2"/>
    <row r="67" spans="12:12" ht="15" customHeight="1" x14ac:dyDescent="0.2"/>
    <row r="68" spans="12:12" ht="15" customHeight="1" x14ac:dyDescent="0.2">
      <c r="L68" s="294"/>
    </row>
    <row r="69" spans="12:12" ht="15" customHeight="1" x14ac:dyDescent="0.2"/>
    <row r="70" spans="12:12" ht="15" customHeight="1" x14ac:dyDescent="0.2"/>
    <row r="71" spans="12:12" ht="15" customHeight="1" x14ac:dyDescent="0.2"/>
    <row r="72" spans="12:12" ht="15" customHeight="1" x14ac:dyDescent="0.2"/>
    <row r="73" spans="12:12" ht="15" customHeight="1" x14ac:dyDescent="0.2"/>
    <row r="74" spans="12:12" ht="15" customHeight="1" x14ac:dyDescent="0.2"/>
    <row r="75" spans="12:12" ht="15" customHeight="1" x14ac:dyDescent="0.2"/>
    <row r="76" spans="12:12" ht="15" customHeight="1" x14ac:dyDescent="0.2"/>
    <row r="77" spans="12:12" ht="15" customHeight="1" x14ac:dyDescent="0.2"/>
    <row r="78" spans="12:12" ht="15" customHeight="1" x14ac:dyDescent="0.2"/>
    <row r="79" spans="12:12" ht="15" customHeight="1" x14ac:dyDescent="0.2"/>
    <row r="80" spans="12:1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>
      <c r="J103" s="118"/>
    </row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spans="10:10" ht="15" customHeight="1" x14ac:dyDescent="0.2"/>
    <row r="114" spans="10:10" ht="15" customHeight="1" x14ac:dyDescent="0.2"/>
    <row r="115" spans="10:10" ht="15" customHeight="1" x14ac:dyDescent="0.2">
      <c r="J115" s="1" t="s">
        <v>41</v>
      </c>
    </row>
    <row r="116" spans="10:10" ht="15" customHeight="1" x14ac:dyDescent="0.2"/>
    <row r="117" spans="10:10" ht="15" customHeight="1" x14ac:dyDescent="0.2"/>
    <row r="118" spans="10:10" ht="15" customHeight="1" x14ac:dyDescent="0.2"/>
    <row r="119" spans="10:10" ht="15" customHeight="1" x14ac:dyDescent="0.2"/>
    <row r="120" spans="10:10" ht="15" customHeight="1" x14ac:dyDescent="0.2"/>
    <row r="121" spans="10:10" ht="15" customHeight="1" x14ac:dyDescent="0.2"/>
    <row r="122" spans="10:10" ht="15" customHeight="1" x14ac:dyDescent="0.2"/>
    <row r="123" spans="10:10" ht="15" customHeight="1" x14ac:dyDescent="0.2"/>
    <row r="124" spans="10:10" ht="15" customHeight="1" x14ac:dyDescent="0.2"/>
    <row r="125" spans="10:10" ht="15" customHeight="1" x14ac:dyDescent="0.2"/>
    <row r="126" spans="10:10" ht="15" customHeight="1" x14ac:dyDescent="0.2"/>
    <row r="127" spans="10:10" ht="15" customHeight="1" x14ac:dyDescent="0.2"/>
    <row r="128" spans="10:10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21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</sheetData>
  <sortState ref="A35:K52">
    <sortCondition ref="A35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2"/>
  <sheetViews>
    <sheetView topLeftCell="A26" workbookViewId="0">
      <pane ySplit="300" activePane="bottomLeft"/>
      <selection activeCell="C29" sqref="A1:XFD1048576"/>
      <selection pane="bottomLeft" activeCell="P12" sqref="P12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3.5" thickTop="1" x14ac:dyDescent="0.2">
      <c r="A1" s="336" t="s">
        <v>28</v>
      </c>
      <c r="B1" s="295"/>
      <c r="C1" s="128"/>
      <c r="D1" s="132"/>
      <c r="E1" s="133"/>
      <c r="F1" s="129"/>
      <c r="G1" s="134"/>
      <c r="H1" s="135"/>
    </row>
    <row r="2" spans="1:9 16384:16384" ht="16.899999999999999" customHeight="1" x14ac:dyDescent="0.2">
      <c r="A2" s="130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88"/>
      <c r="G2" s="102"/>
      <c r="H2" s="136" t="s">
        <v>6</v>
      </c>
    </row>
    <row r="3" spans="1:9 16384:16384" ht="14.25" customHeight="1" x14ac:dyDescent="0.2">
      <c r="A3" s="131">
        <v>44467</v>
      </c>
      <c r="B3" s="76" t="s">
        <v>871</v>
      </c>
      <c r="C3" s="77" t="s">
        <v>872</v>
      </c>
      <c r="D3" s="77" t="s">
        <v>84</v>
      </c>
      <c r="E3" s="77" t="s">
        <v>873</v>
      </c>
      <c r="F3" s="206">
        <v>1</v>
      </c>
      <c r="G3" s="115"/>
      <c r="H3" s="207">
        <v>113458</v>
      </c>
    </row>
    <row r="4" spans="1:9 16384:16384" ht="14.25" customHeight="1" x14ac:dyDescent="0.2">
      <c r="A4" s="305"/>
      <c r="B4" s="76"/>
      <c r="C4" s="77"/>
      <c r="D4" s="77"/>
      <c r="E4" s="77"/>
      <c r="F4" s="206"/>
      <c r="G4" s="115"/>
      <c r="H4" s="207"/>
    </row>
    <row r="5" spans="1:9 16384:16384" ht="14.25" customHeight="1" x14ac:dyDescent="0.2">
      <c r="A5" s="137"/>
      <c r="B5" s="63"/>
      <c r="C5" s="64"/>
      <c r="D5" s="64"/>
      <c r="E5" s="23" t="s">
        <v>13</v>
      </c>
      <c r="F5" s="90">
        <f>SUM(F3:F4)</f>
        <v>1</v>
      </c>
      <c r="G5" s="80"/>
      <c r="H5" s="138">
        <f>SUM(H3:H4)</f>
        <v>113458</v>
      </c>
    </row>
    <row r="6" spans="1:9 16384:16384" ht="14.25" customHeight="1" x14ac:dyDescent="0.2">
      <c r="A6" s="342" t="s">
        <v>26</v>
      </c>
      <c r="B6" s="343"/>
      <c r="C6" s="39"/>
      <c r="D6" s="39"/>
      <c r="E6" s="39"/>
      <c r="F6" s="89"/>
      <c r="G6" s="91"/>
      <c r="H6" s="139"/>
    </row>
    <row r="7" spans="1:9 16384:16384" ht="15" customHeight="1" x14ac:dyDescent="0.2">
      <c r="A7" s="130" t="s">
        <v>0</v>
      </c>
      <c r="B7" s="65" t="s">
        <v>1</v>
      </c>
      <c r="C7" s="96" t="s">
        <v>2</v>
      </c>
      <c r="D7" s="96" t="s">
        <v>3</v>
      </c>
      <c r="E7" s="96" t="s">
        <v>8</v>
      </c>
      <c r="F7" s="88"/>
      <c r="G7" s="110" t="s">
        <v>12</v>
      </c>
      <c r="H7" s="140" t="s">
        <v>27</v>
      </c>
    </row>
    <row r="8" spans="1:9 16384:16384" s="24" customFormat="1" ht="15.75" customHeight="1" x14ac:dyDescent="0.2">
      <c r="A8" s="208">
        <v>44441</v>
      </c>
      <c r="B8" s="298" t="s">
        <v>73</v>
      </c>
      <c r="C8" s="205" t="s">
        <v>74</v>
      </c>
      <c r="D8" s="209" t="s">
        <v>75</v>
      </c>
      <c r="E8" s="299" t="s">
        <v>76</v>
      </c>
      <c r="F8" s="300">
        <v>1</v>
      </c>
      <c r="G8" s="301">
        <v>20</v>
      </c>
      <c r="H8" s="302" t="s">
        <v>72</v>
      </c>
      <c r="I8" s="303"/>
      <c r="XFD8" s="24">
        <f>SUM(F8:XFC8)</f>
        <v>21</v>
      </c>
    </row>
    <row r="9" spans="1:9 16384:16384" s="24" customFormat="1" ht="15.75" customHeight="1" x14ac:dyDescent="0.2">
      <c r="A9" s="208">
        <v>44442</v>
      </c>
      <c r="B9" s="298" t="s">
        <v>63</v>
      </c>
      <c r="C9" s="205" t="s">
        <v>64</v>
      </c>
      <c r="D9" s="209" t="s">
        <v>65</v>
      </c>
      <c r="E9" s="299" t="s">
        <v>66</v>
      </c>
      <c r="F9" s="300">
        <v>1</v>
      </c>
      <c r="G9" s="301">
        <v>36</v>
      </c>
      <c r="H9" s="302" t="s">
        <v>67</v>
      </c>
      <c r="I9" s="303"/>
      <c r="XFD9" s="24">
        <f>SUM(F9:XFC9)</f>
        <v>37</v>
      </c>
    </row>
    <row r="10" spans="1:9 16384:16384" s="24" customFormat="1" ht="15.75" customHeight="1" x14ac:dyDescent="0.2">
      <c r="A10" s="208">
        <v>44442</v>
      </c>
      <c r="B10" s="298" t="s">
        <v>68</v>
      </c>
      <c r="C10" s="205" t="s">
        <v>69</v>
      </c>
      <c r="D10" s="209" t="s">
        <v>70</v>
      </c>
      <c r="E10" s="299" t="s">
        <v>71</v>
      </c>
      <c r="F10" s="300">
        <v>1</v>
      </c>
      <c r="G10" s="301">
        <v>25</v>
      </c>
      <c r="H10" s="302" t="s">
        <v>72</v>
      </c>
      <c r="I10" s="303"/>
      <c r="XFD10" s="24">
        <f>SUM(F10:XFC10)</f>
        <v>26</v>
      </c>
    </row>
    <row r="11" spans="1:9 16384:16384" s="24" customFormat="1" ht="15.75" customHeight="1" x14ac:dyDescent="0.2">
      <c r="A11" s="208">
        <v>44447</v>
      </c>
      <c r="B11" s="298" t="s">
        <v>245</v>
      </c>
      <c r="C11" s="205" t="s">
        <v>246</v>
      </c>
      <c r="D11" s="209" t="s">
        <v>247</v>
      </c>
      <c r="E11" s="299" t="s">
        <v>248</v>
      </c>
      <c r="F11" s="300">
        <v>1</v>
      </c>
      <c r="G11" s="301">
        <v>25</v>
      </c>
      <c r="H11" s="302" t="s">
        <v>72</v>
      </c>
      <c r="I11" s="303"/>
    </row>
    <row r="12" spans="1:9 16384:16384" s="24" customFormat="1" ht="15.75" customHeight="1" x14ac:dyDescent="0.2">
      <c r="A12" s="208">
        <v>44448</v>
      </c>
      <c r="B12" s="298" t="s">
        <v>315</v>
      </c>
      <c r="C12" s="205" t="s">
        <v>316</v>
      </c>
      <c r="D12" s="209"/>
      <c r="E12" s="299" t="s">
        <v>317</v>
      </c>
      <c r="F12" s="300">
        <v>1</v>
      </c>
      <c r="G12" s="301">
        <v>0</v>
      </c>
      <c r="H12" s="302" t="s">
        <v>318</v>
      </c>
      <c r="I12" s="311"/>
      <c r="XFD12" s="24">
        <f t="shared" ref="XFD12:XFD23" si="0">SUM(F12:XFC12)</f>
        <v>1</v>
      </c>
    </row>
    <row r="13" spans="1:9 16384:16384" s="24" customFormat="1" ht="15.75" customHeight="1" x14ac:dyDescent="0.2">
      <c r="A13" s="208">
        <v>44448</v>
      </c>
      <c r="B13" s="298" t="s">
        <v>319</v>
      </c>
      <c r="C13" s="205" t="s">
        <v>316</v>
      </c>
      <c r="D13" s="209"/>
      <c r="E13" s="299" t="s">
        <v>317</v>
      </c>
      <c r="F13" s="300">
        <v>1</v>
      </c>
      <c r="G13" s="301">
        <v>0</v>
      </c>
      <c r="H13" s="302" t="s">
        <v>318</v>
      </c>
      <c r="I13" s="311"/>
      <c r="XFD13" s="24">
        <f t="shared" si="0"/>
        <v>1</v>
      </c>
    </row>
    <row r="14" spans="1:9 16384:16384" s="24" customFormat="1" ht="15.75" customHeight="1" x14ac:dyDescent="0.2">
      <c r="A14" s="208">
        <v>44448</v>
      </c>
      <c r="B14" s="298" t="s">
        <v>320</v>
      </c>
      <c r="C14" s="205" t="s">
        <v>316</v>
      </c>
      <c r="D14" s="209"/>
      <c r="E14" s="299" t="s">
        <v>317</v>
      </c>
      <c r="F14" s="300">
        <v>1</v>
      </c>
      <c r="G14" s="301">
        <v>0</v>
      </c>
      <c r="H14" s="302" t="s">
        <v>318</v>
      </c>
      <c r="I14" s="303"/>
      <c r="XFD14" s="24">
        <f t="shared" si="0"/>
        <v>1</v>
      </c>
    </row>
    <row r="15" spans="1:9 16384:16384" s="24" customFormat="1" ht="15.75" customHeight="1" x14ac:dyDescent="0.2">
      <c r="A15" s="208">
        <v>44448</v>
      </c>
      <c r="B15" s="298" t="s">
        <v>321</v>
      </c>
      <c r="C15" s="205" t="s">
        <v>322</v>
      </c>
      <c r="D15" s="209"/>
      <c r="E15" s="299" t="s">
        <v>323</v>
      </c>
      <c r="F15" s="300">
        <v>1</v>
      </c>
      <c r="G15" s="301">
        <v>43</v>
      </c>
      <c r="H15" s="302" t="s">
        <v>324</v>
      </c>
      <c r="I15" s="303"/>
      <c r="XFD15" s="24">
        <f t="shared" si="0"/>
        <v>44</v>
      </c>
    </row>
    <row r="16" spans="1:9 16384:16384" s="24" customFormat="1" ht="15.75" customHeight="1" x14ac:dyDescent="0.2">
      <c r="A16" s="208">
        <v>44452</v>
      </c>
      <c r="B16" s="298" t="s">
        <v>491</v>
      </c>
      <c r="C16" s="205" t="s">
        <v>492</v>
      </c>
      <c r="D16" s="209" t="s">
        <v>493</v>
      </c>
      <c r="E16" s="299" t="s">
        <v>494</v>
      </c>
      <c r="F16" s="300">
        <v>1</v>
      </c>
      <c r="G16" s="301">
        <v>44</v>
      </c>
      <c r="H16" s="302" t="s">
        <v>497</v>
      </c>
      <c r="I16" s="311"/>
      <c r="XFD16" s="24">
        <f t="shared" si="0"/>
        <v>45</v>
      </c>
    </row>
    <row r="17" spans="1:9 16384:16384" s="24" customFormat="1" ht="15.75" customHeight="1" x14ac:dyDescent="0.2">
      <c r="A17" s="208">
        <v>44452</v>
      </c>
      <c r="B17" s="298" t="s">
        <v>495</v>
      </c>
      <c r="C17" s="205" t="s">
        <v>492</v>
      </c>
      <c r="D17" s="209" t="s">
        <v>493</v>
      </c>
      <c r="E17" s="299" t="s">
        <v>494</v>
      </c>
      <c r="F17" s="300">
        <v>1</v>
      </c>
      <c r="G17" s="301">
        <v>27</v>
      </c>
      <c r="H17" s="302" t="s">
        <v>497</v>
      </c>
      <c r="I17" s="311"/>
      <c r="XFD17" s="24">
        <f t="shared" si="0"/>
        <v>28</v>
      </c>
    </row>
    <row r="18" spans="1:9 16384:16384" s="24" customFormat="1" ht="15.75" customHeight="1" x14ac:dyDescent="0.2">
      <c r="A18" s="208">
        <v>44452</v>
      </c>
      <c r="B18" s="298" t="s">
        <v>496</v>
      </c>
      <c r="C18" s="205" t="s">
        <v>492</v>
      </c>
      <c r="D18" s="209" t="s">
        <v>493</v>
      </c>
      <c r="E18" s="299" t="s">
        <v>494</v>
      </c>
      <c r="F18" s="300">
        <v>1</v>
      </c>
      <c r="G18" s="301">
        <v>44</v>
      </c>
      <c r="H18" s="302" t="s">
        <v>497</v>
      </c>
      <c r="I18" s="311"/>
      <c r="XFD18" s="24">
        <f t="shared" si="0"/>
        <v>45</v>
      </c>
    </row>
    <row r="19" spans="1:9 16384:16384" s="24" customFormat="1" ht="15.75" customHeight="1" x14ac:dyDescent="0.2">
      <c r="A19" s="208">
        <v>44454</v>
      </c>
      <c r="B19" s="298" t="s">
        <v>498</v>
      </c>
      <c r="C19" s="205" t="s">
        <v>499</v>
      </c>
      <c r="D19" s="209" t="s">
        <v>500</v>
      </c>
      <c r="E19" s="299" t="s">
        <v>501</v>
      </c>
      <c r="F19" s="300">
        <v>1</v>
      </c>
      <c r="G19" s="301">
        <v>12</v>
      </c>
      <c r="H19" s="302" t="s">
        <v>72</v>
      </c>
      <c r="I19" s="311"/>
      <c r="XFD19" s="24">
        <f t="shared" si="0"/>
        <v>13</v>
      </c>
    </row>
    <row r="20" spans="1:9 16384:16384" s="24" customFormat="1" ht="15.75" customHeight="1" x14ac:dyDescent="0.2">
      <c r="A20" s="208">
        <v>44462</v>
      </c>
      <c r="B20" s="298" t="s">
        <v>630</v>
      </c>
      <c r="C20" s="205" t="s">
        <v>631</v>
      </c>
      <c r="D20" s="209"/>
      <c r="E20" s="299" t="s">
        <v>632</v>
      </c>
      <c r="F20" s="300">
        <v>1</v>
      </c>
      <c r="G20" s="301">
        <v>46</v>
      </c>
      <c r="H20" s="302" t="s">
        <v>633</v>
      </c>
      <c r="I20" s="311"/>
      <c r="XFD20" s="24">
        <f t="shared" si="0"/>
        <v>47</v>
      </c>
    </row>
    <row r="21" spans="1:9 16384:16384" s="24" customFormat="1" ht="15.75" customHeight="1" x14ac:dyDescent="0.2">
      <c r="A21" s="208">
        <v>44462</v>
      </c>
      <c r="B21" s="298" t="s">
        <v>634</v>
      </c>
      <c r="C21" s="205" t="s">
        <v>635</v>
      </c>
      <c r="D21" s="209" t="s">
        <v>636</v>
      </c>
      <c r="E21" s="299" t="s">
        <v>637</v>
      </c>
      <c r="F21" s="300">
        <v>1</v>
      </c>
      <c r="G21" s="301">
        <v>0</v>
      </c>
      <c r="H21" s="302" t="s">
        <v>318</v>
      </c>
      <c r="I21" s="311"/>
      <c r="XFD21" s="24">
        <f t="shared" si="0"/>
        <v>1</v>
      </c>
    </row>
    <row r="22" spans="1:9 16384:16384" s="24" customFormat="1" ht="15.75" customHeight="1" x14ac:dyDescent="0.2">
      <c r="A22" s="208">
        <v>44463</v>
      </c>
      <c r="B22" s="298" t="s">
        <v>623</v>
      </c>
      <c r="C22" s="205" t="s">
        <v>624</v>
      </c>
      <c r="D22" s="209" t="s">
        <v>273</v>
      </c>
      <c r="E22" s="299" t="s">
        <v>625</v>
      </c>
      <c r="F22" s="300">
        <v>1</v>
      </c>
      <c r="G22" s="301">
        <v>32</v>
      </c>
      <c r="H22" s="302" t="s">
        <v>626</v>
      </c>
      <c r="I22" s="311"/>
      <c r="XFD22" s="24">
        <f t="shared" si="0"/>
        <v>33</v>
      </c>
    </row>
    <row r="23" spans="1:9 16384:16384" s="24" customFormat="1" ht="15.75" customHeight="1" x14ac:dyDescent="0.2">
      <c r="A23" s="208">
        <v>44466</v>
      </c>
      <c r="B23" s="298" t="s">
        <v>627</v>
      </c>
      <c r="C23" s="205" t="s">
        <v>628</v>
      </c>
      <c r="D23" s="209" t="s">
        <v>442</v>
      </c>
      <c r="E23" s="299" t="s">
        <v>629</v>
      </c>
      <c r="F23" s="300">
        <v>1</v>
      </c>
      <c r="G23" s="301">
        <v>21</v>
      </c>
      <c r="H23" s="302" t="s">
        <v>497</v>
      </c>
      <c r="I23" s="311"/>
      <c r="XFD23" s="24">
        <f t="shared" si="0"/>
        <v>22</v>
      </c>
    </row>
    <row r="24" spans="1:9 16384:16384" ht="15.75" customHeight="1" x14ac:dyDescent="0.2">
      <c r="A24" s="141"/>
      <c r="B24" s="57"/>
      <c r="C24" s="58"/>
      <c r="D24" s="45"/>
      <c r="E24" s="20" t="s">
        <v>13</v>
      </c>
      <c r="F24" s="90">
        <f>SUM(F8:F23)</f>
        <v>16</v>
      </c>
      <c r="G24" s="117"/>
      <c r="H24" s="142"/>
    </row>
    <row r="25" spans="1:9 16384:16384" ht="15.75" customHeight="1" x14ac:dyDescent="0.2">
      <c r="A25" s="344" t="s">
        <v>10</v>
      </c>
      <c r="B25" s="345"/>
      <c r="C25" s="39"/>
      <c r="D25" s="55"/>
      <c r="E25" s="56"/>
      <c r="F25" s="109"/>
      <c r="G25" s="86"/>
      <c r="H25" s="143"/>
    </row>
    <row r="26" spans="1:9 16384:16384" ht="16.149999999999999" customHeight="1" x14ac:dyDescent="0.2">
      <c r="A26" s="144" t="s">
        <v>0</v>
      </c>
      <c r="B26" s="65" t="s">
        <v>17</v>
      </c>
      <c r="C26" s="96" t="s">
        <v>2</v>
      </c>
      <c r="D26" s="96" t="s">
        <v>3</v>
      </c>
      <c r="E26" s="96" t="s">
        <v>8</v>
      </c>
      <c r="F26" s="110"/>
      <c r="G26" s="111"/>
      <c r="H26" s="145"/>
    </row>
    <row r="27" spans="1:9 16384:16384" ht="16.5" customHeight="1" x14ac:dyDescent="0.2">
      <c r="A27" s="208">
        <v>44446</v>
      </c>
      <c r="B27" s="204" t="s">
        <v>59</v>
      </c>
      <c r="C27" s="205" t="s">
        <v>60</v>
      </c>
      <c r="D27" s="205" t="s">
        <v>61</v>
      </c>
      <c r="E27" s="209" t="s">
        <v>62</v>
      </c>
      <c r="F27" s="202">
        <v>1</v>
      </c>
      <c r="G27" s="193"/>
      <c r="H27" s="194"/>
    </row>
    <row r="28" spans="1:9 16384:16384" ht="15" customHeight="1" x14ac:dyDescent="0.2">
      <c r="A28" s="208">
        <v>44447</v>
      </c>
      <c r="B28" s="204" t="s">
        <v>325</v>
      </c>
      <c r="C28" s="205" t="s">
        <v>326</v>
      </c>
      <c r="D28" s="205" t="s">
        <v>327</v>
      </c>
      <c r="E28" s="209" t="s">
        <v>328</v>
      </c>
      <c r="F28" s="202">
        <v>1</v>
      </c>
      <c r="G28" s="246"/>
      <c r="H28" s="194"/>
    </row>
    <row r="29" spans="1:9 16384:16384" ht="16.5" customHeight="1" x14ac:dyDescent="0.2">
      <c r="A29" s="208">
        <v>44461</v>
      </c>
      <c r="B29" s="204" t="s">
        <v>638</v>
      </c>
      <c r="C29" s="205" t="s">
        <v>639</v>
      </c>
      <c r="D29" s="205" t="s">
        <v>640</v>
      </c>
      <c r="E29" s="209" t="s">
        <v>641</v>
      </c>
      <c r="F29" s="202">
        <v>1</v>
      </c>
      <c r="G29" s="246"/>
      <c r="H29" s="194"/>
    </row>
    <row r="30" spans="1:9 16384:16384" ht="15.75" customHeight="1" x14ac:dyDescent="0.2">
      <c r="A30" s="146"/>
      <c r="B30" s="60"/>
      <c r="C30" s="61"/>
      <c r="D30" s="49"/>
      <c r="E30" s="59" t="s">
        <v>25</v>
      </c>
      <c r="F30" s="112">
        <f>SUM(F27:F29)</f>
        <v>3</v>
      </c>
      <c r="G30" s="114"/>
      <c r="H30" s="147"/>
    </row>
    <row r="31" spans="1:9 16384:16384" ht="15.75" customHeight="1" x14ac:dyDescent="0.2">
      <c r="A31" s="296" t="s">
        <v>24</v>
      </c>
      <c r="B31" s="62"/>
      <c r="C31" s="35"/>
      <c r="D31" s="36"/>
      <c r="E31" s="37"/>
      <c r="F31" s="113"/>
      <c r="G31" s="246"/>
      <c r="H31" s="194"/>
    </row>
    <row r="32" spans="1:9 16384:16384" ht="15.75" customHeight="1" x14ac:dyDescent="0.2">
      <c r="A32" s="220" t="s">
        <v>0</v>
      </c>
      <c r="B32" s="221" t="s">
        <v>1</v>
      </c>
      <c r="C32" s="189" t="s">
        <v>2</v>
      </c>
      <c r="D32" s="189" t="s">
        <v>3</v>
      </c>
      <c r="E32" s="244" t="s">
        <v>8</v>
      </c>
      <c r="F32" s="245"/>
      <c r="G32" s="111"/>
      <c r="H32" s="145"/>
    </row>
    <row r="33" spans="1:8" ht="13.9" customHeight="1" x14ac:dyDescent="0.2">
      <c r="A33" s="148">
        <v>44440</v>
      </c>
      <c r="B33" s="76" t="s">
        <v>96</v>
      </c>
      <c r="C33" s="73" t="s">
        <v>97</v>
      </c>
      <c r="D33" s="77"/>
      <c r="E33" s="73" t="s">
        <v>98</v>
      </c>
      <c r="F33" s="74">
        <v>1</v>
      </c>
      <c r="G33" s="193"/>
      <c r="H33" s="194"/>
    </row>
    <row r="34" spans="1:8" ht="13.9" customHeight="1" x14ac:dyDescent="0.2">
      <c r="A34" s="148">
        <v>44440</v>
      </c>
      <c r="B34" s="76" t="s">
        <v>99</v>
      </c>
      <c r="C34" s="73" t="s">
        <v>100</v>
      </c>
      <c r="D34" s="77"/>
      <c r="E34" s="73" t="s">
        <v>98</v>
      </c>
      <c r="F34" s="74">
        <v>1</v>
      </c>
      <c r="G34" s="246"/>
      <c r="H34" s="194"/>
    </row>
    <row r="35" spans="1:8" ht="13.9" customHeight="1" x14ac:dyDescent="0.2">
      <c r="A35" s="148">
        <v>44441</v>
      </c>
      <c r="B35" s="76" t="s">
        <v>87</v>
      </c>
      <c r="C35" s="73" t="s">
        <v>88</v>
      </c>
      <c r="D35" s="77"/>
      <c r="E35" s="73" t="s">
        <v>79</v>
      </c>
      <c r="F35" s="74">
        <v>1</v>
      </c>
      <c r="G35" s="246"/>
      <c r="H35" s="194"/>
    </row>
    <row r="36" spans="1:8" ht="13.9" customHeight="1" x14ac:dyDescent="0.2">
      <c r="A36" s="148">
        <v>44441</v>
      </c>
      <c r="B36" s="76" t="s">
        <v>89</v>
      </c>
      <c r="C36" s="73" t="s">
        <v>90</v>
      </c>
      <c r="D36" s="77"/>
      <c r="E36" s="73" t="s">
        <v>91</v>
      </c>
      <c r="F36" s="74">
        <v>1</v>
      </c>
      <c r="G36" s="246"/>
      <c r="H36" s="194"/>
    </row>
    <row r="37" spans="1:8" ht="13.9" customHeight="1" x14ac:dyDescent="0.2">
      <c r="A37" s="148">
        <v>44441</v>
      </c>
      <c r="B37" s="76" t="s">
        <v>92</v>
      </c>
      <c r="C37" s="73" t="s">
        <v>93</v>
      </c>
      <c r="D37" s="77"/>
      <c r="E37" s="73" t="s">
        <v>91</v>
      </c>
      <c r="F37" s="74">
        <v>1</v>
      </c>
      <c r="G37" s="246"/>
      <c r="H37" s="194"/>
    </row>
    <row r="38" spans="1:8" ht="13.9" customHeight="1" x14ac:dyDescent="0.2">
      <c r="A38" s="148">
        <v>44441</v>
      </c>
      <c r="B38" s="76" t="s">
        <v>94</v>
      </c>
      <c r="C38" s="73" t="s">
        <v>95</v>
      </c>
      <c r="D38" s="77"/>
      <c r="E38" s="73" t="s">
        <v>91</v>
      </c>
      <c r="F38" s="74">
        <v>1</v>
      </c>
      <c r="G38" s="246"/>
      <c r="H38" s="194"/>
    </row>
    <row r="39" spans="1:8" ht="13.9" customHeight="1" x14ac:dyDescent="0.2">
      <c r="A39" s="148">
        <v>44442</v>
      </c>
      <c r="B39" s="76" t="s">
        <v>85</v>
      </c>
      <c r="C39" s="73" t="s">
        <v>86</v>
      </c>
      <c r="D39" s="77"/>
      <c r="E39" s="73" t="s">
        <v>79</v>
      </c>
      <c r="F39" s="74">
        <v>1</v>
      </c>
      <c r="G39" s="246"/>
      <c r="H39" s="194"/>
    </row>
    <row r="40" spans="1:8" ht="13.9" customHeight="1" x14ac:dyDescent="0.2">
      <c r="A40" s="148">
        <v>44446</v>
      </c>
      <c r="B40" s="76" t="s">
        <v>77</v>
      </c>
      <c r="C40" s="73" t="s">
        <v>78</v>
      </c>
      <c r="D40" s="77"/>
      <c r="E40" s="73" t="s">
        <v>79</v>
      </c>
      <c r="F40" s="74">
        <v>1</v>
      </c>
      <c r="G40" s="246"/>
      <c r="H40" s="194"/>
    </row>
    <row r="41" spans="1:8" ht="13.9" customHeight="1" x14ac:dyDescent="0.2">
      <c r="A41" s="148">
        <v>44446</v>
      </c>
      <c r="B41" s="76" t="s">
        <v>80</v>
      </c>
      <c r="C41" s="73" t="s">
        <v>81</v>
      </c>
      <c r="D41" s="77"/>
      <c r="E41" s="73" t="s">
        <v>79</v>
      </c>
      <c r="F41" s="74">
        <v>1</v>
      </c>
      <c r="G41" s="246"/>
      <c r="H41" s="194"/>
    </row>
    <row r="42" spans="1:8" ht="13.9" customHeight="1" x14ac:dyDescent="0.2">
      <c r="A42" s="148">
        <v>44446</v>
      </c>
      <c r="B42" s="76" t="s">
        <v>82</v>
      </c>
      <c r="C42" s="73" t="s">
        <v>83</v>
      </c>
      <c r="D42" s="77" t="s">
        <v>84</v>
      </c>
      <c r="E42" s="73" t="s">
        <v>79</v>
      </c>
      <c r="F42" s="74">
        <v>1</v>
      </c>
      <c r="G42" s="246"/>
      <c r="H42" s="194"/>
    </row>
    <row r="43" spans="1:8" ht="13.9" customHeight="1" x14ac:dyDescent="0.2">
      <c r="A43" s="148">
        <v>44447</v>
      </c>
      <c r="B43" s="76" t="s">
        <v>127</v>
      </c>
      <c r="C43" s="73" t="s">
        <v>128</v>
      </c>
      <c r="D43" s="77"/>
      <c r="E43" s="73" t="s">
        <v>129</v>
      </c>
      <c r="F43" s="74">
        <v>1</v>
      </c>
      <c r="G43" s="246"/>
      <c r="H43" s="194"/>
    </row>
    <row r="44" spans="1:8" ht="13.9" customHeight="1" x14ac:dyDescent="0.2">
      <c r="A44" s="148">
        <v>44447</v>
      </c>
      <c r="B44" s="76" t="s">
        <v>311</v>
      </c>
      <c r="C44" s="73" t="s">
        <v>312</v>
      </c>
      <c r="D44" s="77"/>
      <c r="E44" s="73" t="s">
        <v>79</v>
      </c>
      <c r="F44" s="74">
        <v>1</v>
      </c>
      <c r="G44" s="246"/>
      <c r="H44" s="194"/>
    </row>
    <row r="45" spans="1:8" ht="13.15" customHeight="1" x14ac:dyDescent="0.2">
      <c r="A45" s="148">
        <v>44447</v>
      </c>
      <c r="B45" s="76" t="s">
        <v>313</v>
      </c>
      <c r="C45" s="73" t="s">
        <v>314</v>
      </c>
      <c r="D45" s="77"/>
      <c r="E45" s="73" t="s">
        <v>79</v>
      </c>
      <c r="F45" s="74">
        <v>1</v>
      </c>
      <c r="G45" s="246"/>
      <c r="H45" s="194"/>
    </row>
    <row r="46" spans="1:8" ht="13.9" customHeight="1" x14ac:dyDescent="0.2">
      <c r="A46" s="148">
        <v>44448</v>
      </c>
      <c r="B46" s="76" t="s">
        <v>302</v>
      </c>
      <c r="C46" s="73" t="s">
        <v>303</v>
      </c>
      <c r="D46" s="77"/>
      <c r="E46" s="73" t="s">
        <v>304</v>
      </c>
      <c r="F46" s="74">
        <v>1</v>
      </c>
      <c r="G46" s="246"/>
      <c r="H46" s="194"/>
    </row>
    <row r="47" spans="1:8" ht="13.9" customHeight="1" x14ac:dyDescent="0.2">
      <c r="A47" s="131">
        <v>44448</v>
      </c>
      <c r="B47" s="76" t="s">
        <v>305</v>
      </c>
      <c r="C47" s="73" t="s">
        <v>306</v>
      </c>
      <c r="D47" s="77"/>
      <c r="E47" s="73" t="s">
        <v>304</v>
      </c>
      <c r="F47" s="74">
        <v>1</v>
      </c>
      <c r="G47" s="246"/>
      <c r="H47" s="194"/>
    </row>
    <row r="48" spans="1:8" ht="13.9" customHeight="1" x14ac:dyDescent="0.2">
      <c r="A48" s="148">
        <v>44448</v>
      </c>
      <c r="B48" s="76" t="s">
        <v>307</v>
      </c>
      <c r="C48" s="73" t="s">
        <v>308</v>
      </c>
      <c r="D48" s="77"/>
      <c r="E48" s="73" t="s">
        <v>304</v>
      </c>
      <c r="F48" s="74">
        <v>1</v>
      </c>
      <c r="G48" s="246"/>
      <c r="H48" s="194"/>
    </row>
    <row r="49" spans="1:8" ht="13.9" customHeight="1" x14ac:dyDescent="0.2">
      <c r="A49" s="148">
        <v>44448</v>
      </c>
      <c r="B49" s="76" t="s">
        <v>309</v>
      </c>
      <c r="C49" s="73" t="s">
        <v>310</v>
      </c>
      <c r="D49" s="77"/>
      <c r="E49" s="73" t="s">
        <v>304</v>
      </c>
      <c r="F49" s="74">
        <v>1</v>
      </c>
      <c r="G49" s="321"/>
      <c r="H49" s="194"/>
    </row>
    <row r="50" spans="1:8" ht="13.9" customHeight="1" x14ac:dyDescent="0.2">
      <c r="A50" s="148">
        <v>44449</v>
      </c>
      <c r="B50" s="76" t="s">
        <v>300</v>
      </c>
      <c r="C50" s="73" t="s">
        <v>301</v>
      </c>
      <c r="D50" s="77"/>
      <c r="E50" s="73" t="s">
        <v>98</v>
      </c>
      <c r="F50" s="74">
        <v>1</v>
      </c>
      <c r="G50" s="246"/>
      <c r="H50" s="194"/>
    </row>
    <row r="51" spans="1:8" ht="13.9" customHeight="1" x14ac:dyDescent="0.2">
      <c r="A51" s="148">
        <v>44449</v>
      </c>
      <c r="B51" s="76" t="s">
        <v>362</v>
      </c>
      <c r="C51" s="73" t="s">
        <v>363</v>
      </c>
      <c r="D51" s="77"/>
      <c r="E51" s="73" t="s">
        <v>79</v>
      </c>
      <c r="F51" s="74">
        <v>1</v>
      </c>
      <c r="G51" s="246"/>
      <c r="H51" s="194"/>
    </row>
    <row r="52" spans="1:8" ht="13.9" customHeight="1" x14ac:dyDescent="0.2">
      <c r="A52" s="148">
        <v>44449</v>
      </c>
      <c r="B52" s="76" t="s">
        <v>364</v>
      </c>
      <c r="C52" s="73" t="s">
        <v>365</v>
      </c>
      <c r="D52" s="77"/>
      <c r="E52" s="73" t="s">
        <v>366</v>
      </c>
      <c r="F52" s="74">
        <v>1</v>
      </c>
      <c r="G52" s="246"/>
      <c r="H52" s="194"/>
    </row>
    <row r="53" spans="1:8" ht="13.9" customHeight="1" x14ac:dyDescent="0.2">
      <c r="A53" s="148">
        <v>44449</v>
      </c>
      <c r="B53" s="76" t="s">
        <v>367</v>
      </c>
      <c r="C53" s="73" t="s">
        <v>368</v>
      </c>
      <c r="D53" s="77"/>
      <c r="E53" s="73" t="s">
        <v>366</v>
      </c>
      <c r="F53" s="74">
        <v>1</v>
      </c>
      <c r="G53" s="246"/>
      <c r="H53" s="194"/>
    </row>
    <row r="54" spans="1:8" ht="13.9" customHeight="1" x14ac:dyDescent="0.2">
      <c r="A54" s="148">
        <v>44452</v>
      </c>
      <c r="B54" s="76" t="s">
        <v>488</v>
      </c>
      <c r="C54" s="73" t="s">
        <v>489</v>
      </c>
      <c r="D54" s="77"/>
      <c r="E54" s="73" t="s">
        <v>490</v>
      </c>
      <c r="F54" s="74">
        <v>1</v>
      </c>
      <c r="G54" s="246"/>
      <c r="H54" s="194"/>
    </row>
    <row r="55" spans="1:8" ht="13.9" customHeight="1" x14ac:dyDescent="0.2">
      <c r="A55" s="148">
        <v>44453</v>
      </c>
      <c r="B55" s="76" t="s">
        <v>446</v>
      </c>
      <c r="C55" s="73" t="s">
        <v>447</v>
      </c>
      <c r="D55" s="77"/>
      <c r="E55" s="73" t="s">
        <v>79</v>
      </c>
      <c r="F55" s="74">
        <v>1</v>
      </c>
      <c r="G55" s="246"/>
      <c r="H55" s="194"/>
    </row>
    <row r="56" spans="1:8" ht="13.9" customHeight="1" x14ac:dyDescent="0.2">
      <c r="A56" s="148">
        <v>44453</v>
      </c>
      <c r="B56" s="76" t="s">
        <v>448</v>
      </c>
      <c r="C56" s="73" t="s">
        <v>449</v>
      </c>
      <c r="D56" s="77"/>
      <c r="E56" s="73" t="s">
        <v>79</v>
      </c>
      <c r="F56" s="74">
        <v>1</v>
      </c>
      <c r="G56" s="321"/>
      <c r="H56" s="194"/>
    </row>
    <row r="57" spans="1:8" ht="13.9" customHeight="1" x14ac:dyDescent="0.2">
      <c r="A57" s="148">
        <v>44454</v>
      </c>
      <c r="B57" s="76" t="s">
        <v>450</v>
      </c>
      <c r="C57" s="73" t="s">
        <v>451</v>
      </c>
      <c r="D57" s="77"/>
      <c r="E57" s="73" t="s">
        <v>304</v>
      </c>
      <c r="F57" s="74">
        <v>1</v>
      </c>
      <c r="G57" s="246"/>
      <c r="H57" s="194"/>
    </row>
    <row r="58" spans="1:8" ht="13.9" customHeight="1" x14ac:dyDescent="0.2">
      <c r="A58" s="148">
        <v>44454</v>
      </c>
      <c r="B58" s="76" t="s">
        <v>452</v>
      </c>
      <c r="C58" s="240" t="s">
        <v>453</v>
      </c>
      <c r="D58" s="77"/>
      <c r="E58" s="73" t="s">
        <v>304</v>
      </c>
      <c r="F58" s="74">
        <v>1</v>
      </c>
      <c r="G58" s="246"/>
      <c r="H58" s="194"/>
    </row>
    <row r="59" spans="1:8" ht="13.9" customHeight="1" x14ac:dyDescent="0.2">
      <c r="A59" s="148">
        <v>44454</v>
      </c>
      <c r="B59" s="76" t="s">
        <v>454</v>
      </c>
      <c r="C59" s="73" t="s">
        <v>455</v>
      </c>
      <c r="D59" s="77"/>
      <c r="E59" s="73" t="s">
        <v>304</v>
      </c>
      <c r="F59" s="74">
        <v>1</v>
      </c>
      <c r="G59" s="246"/>
      <c r="H59" s="194"/>
    </row>
    <row r="60" spans="1:8" ht="13.9" customHeight="1" x14ac:dyDescent="0.2">
      <c r="A60" s="148">
        <v>44454</v>
      </c>
      <c r="B60" s="76" t="s">
        <v>456</v>
      </c>
      <c r="C60" s="73" t="s">
        <v>457</v>
      </c>
      <c r="D60" s="77"/>
      <c r="E60" s="73" t="s">
        <v>304</v>
      </c>
      <c r="F60" s="74">
        <v>1</v>
      </c>
      <c r="G60" s="246"/>
      <c r="H60" s="194"/>
    </row>
    <row r="61" spans="1:8" ht="13.9" customHeight="1" x14ac:dyDescent="0.2">
      <c r="A61" s="148">
        <v>44454</v>
      </c>
      <c r="B61" s="76" t="s">
        <v>458</v>
      </c>
      <c r="C61" s="73" t="s">
        <v>459</v>
      </c>
      <c r="D61" s="77"/>
      <c r="E61" s="73" t="s">
        <v>304</v>
      </c>
      <c r="F61" s="74">
        <v>1</v>
      </c>
      <c r="G61" s="246"/>
      <c r="H61" s="194"/>
    </row>
    <row r="62" spans="1:8" ht="13.9" customHeight="1" x14ac:dyDescent="0.2">
      <c r="A62" s="148">
        <v>44454</v>
      </c>
      <c r="B62" s="76" t="s">
        <v>460</v>
      </c>
      <c r="C62" s="73" t="s">
        <v>461</v>
      </c>
      <c r="D62" s="77"/>
      <c r="E62" s="73" t="s">
        <v>304</v>
      </c>
      <c r="F62" s="74">
        <v>1</v>
      </c>
      <c r="G62" s="246"/>
      <c r="H62" s="194"/>
    </row>
    <row r="63" spans="1:8" ht="13.9" customHeight="1" x14ac:dyDescent="0.2">
      <c r="A63" s="131">
        <v>44454</v>
      </c>
      <c r="B63" s="76" t="s">
        <v>462</v>
      </c>
      <c r="C63" s="73" t="s">
        <v>463</v>
      </c>
      <c r="D63" s="77"/>
      <c r="E63" s="73" t="s">
        <v>304</v>
      </c>
      <c r="F63" s="74">
        <v>1</v>
      </c>
      <c r="G63" s="246"/>
      <c r="H63" s="194"/>
    </row>
    <row r="64" spans="1:8" ht="13.9" customHeight="1" x14ac:dyDescent="0.2">
      <c r="A64" s="148">
        <v>44454</v>
      </c>
      <c r="B64" s="76" t="s">
        <v>464</v>
      </c>
      <c r="C64" s="73" t="s">
        <v>465</v>
      </c>
      <c r="D64" s="77"/>
      <c r="E64" s="73" t="s">
        <v>304</v>
      </c>
      <c r="F64" s="74">
        <v>1</v>
      </c>
      <c r="G64" s="246"/>
      <c r="H64" s="194"/>
    </row>
    <row r="65" spans="1:8" ht="13.9" customHeight="1" x14ac:dyDescent="0.2">
      <c r="A65" s="148">
        <v>44454</v>
      </c>
      <c r="B65" s="76" t="s">
        <v>466</v>
      </c>
      <c r="C65" s="73" t="s">
        <v>467</v>
      </c>
      <c r="D65" s="77"/>
      <c r="E65" s="73" t="s">
        <v>304</v>
      </c>
      <c r="F65" s="74">
        <v>1</v>
      </c>
      <c r="G65" s="246"/>
      <c r="H65" s="194"/>
    </row>
    <row r="66" spans="1:8" ht="13.9" customHeight="1" x14ac:dyDescent="0.2">
      <c r="A66" s="148">
        <v>44454</v>
      </c>
      <c r="B66" s="76" t="s">
        <v>468</v>
      </c>
      <c r="C66" s="73" t="s">
        <v>469</v>
      </c>
      <c r="D66" s="77"/>
      <c r="E66" s="73" t="s">
        <v>304</v>
      </c>
      <c r="F66" s="74">
        <v>1</v>
      </c>
      <c r="G66" s="246"/>
      <c r="H66" s="194"/>
    </row>
    <row r="67" spans="1:8" ht="13.9" customHeight="1" x14ac:dyDescent="0.2">
      <c r="A67" s="148">
        <v>44454</v>
      </c>
      <c r="B67" s="76" t="s">
        <v>470</v>
      </c>
      <c r="C67" s="73" t="s">
        <v>471</v>
      </c>
      <c r="D67" s="77"/>
      <c r="E67" s="73" t="s">
        <v>304</v>
      </c>
      <c r="F67" s="74">
        <v>1</v>
      </c>
      <c r="G67" s="246"/>
      <c r="H67" s="194"/>
    </row>
    <row r="68" spans="1:8" ht="13.9" customHeight="1" x14ac:dyDescent="0.2">
      <c r="A68" s="131">
        <v>44454</v>
      </c>
      <c r="B68" s="76" t="s">
        <v>472</v>
      </c>
      <c r="C68" s="73" t="s">
        <v>473</v>
      </c>
      <c r="D68" s="77"/>
      <c r="E68" s="73" t="s">
        <v>304</v>
      </c>
      <c r="F68" s="74">
        <v>1</v>
      </c>
      <c r="G68" s="246"/>
      <c r="H68" s="194"/>
    </row>
    <row r="69" spans="1:8" ht="13.9" customHeight="1" x14ac:dyDescent="0.2">
      <c r="A69" s="148">
        <v>44454</v>
      </c>
      <c r="B69" s="76" t="s">
        <v>474</v>
      </c>
      <c r="C69" s="73" t="s">
        <v>475</v>
      </c>
      <c r="D69" s="77"/>
      <c r="E69" s="73" t="s">
        <v>304</v>
      </c>
      <c r="F69" s="74">
        <v>1</v>
      </c>
      <c r="G69" s="246"/>
      <c r="H69" s="194"/>
    </row>
    <row r="70" spans="1:8" ht="13.9" customHeight="1" x14ac:dyDescent="0.2">
      <c r="A70" s="148">
        <v>44454</v>
      </c>
      <c r="B70" s="76" t="s">
        <v>476</v>
      </c>
      <c r="C70" s="73" t="s">
        <v>477</v>
      </c>
      <c r="D70" s="77"/>
      <c r="E70" s="73" t="s">
        <v>304</v>
      </c>
      <c r="F70" s="74">
        <v>1</v>
      </c>
      <c r="G70" s="246"/>
      <c r="H70" s="194"/>
    </row>
    <row r="71" spans="1:8" ht="13.9" customHeight="1" x14ac:dyDescent="0.2">
      <c r="A71" s="148">
        <v>44454</v>
      </c>
      <c r="B71" s="76" t="s">
        <v>478</v>
      </c>
      <c r="C71" s="73" t="s">
        <v>479</v>
      </c>
      <c r="D71" s="77"/>
      <c r="E71" s="73" t="s">
        <v>79</v>
      </c>
      <c r="F71" s="74">
        <v>1</v>
      </c>
      <c r="G71" s="246"/>
      <c r="H71" s="194"/>
    </row>
    <row r="72" spans="1:8" ht="13.9" customHeight="1" x14ac:dyDescent="0.2">
      <c r="A72" s="148">
        <v>44454</v>
      </c>
      <c r="B72" s="76" t="s">
        <v>480</v>
      </c>
      <c r="C72" s="73" t="s">
        <v>481</v>
      </c>
      <c r="D72" s="77"/>
      <c r="E72" s="73" t="s">
        <v>79</v>
      </c>
      <c r="F72" s="74">
        <v>1</v>
      </c>
      <c r="G72" s="246"/>
      <c r="H72" s="194"/>
    </row>
    <row r="73" spans="1:8" ht="13.9" customHeight="1" x14ac:dyDescent="0.2">
      <c r="A73" s="148">
        <v>44454</v>
      </c>
      <c r="B73" s="76" t="s">
        <v>482</v>
      </c>
      <c r="C73" s="73" t="s">
        <v>483</v>
      </c>
      <c r="D73" s="77"/>
      <c r="E73" s="73" t="s">
        <v>79</v>
      </c>
      <c r="F73" s="74">
        <v>1</v>
      </c>
      <c r="G73" s="246"/>
      <c r="H73" s="194"/>
    </row>
    <row r="74" spans="1:8" ht="13.9" customHeight="1" x14ac:dyDescent="0.2">
      <c r="A74" s="148">
        <v>44454</v>
      </c>
      <c r="B74" s="76" t="s">
        <v>484</v>
      </c>
      <c r="C74" s="73" t="s">
        <v>485</v>
      </c>
      <c r="D74" s="77"/>
      <c r="E74" s="73" t="s">
        <v>79</v>
      </c>
      <c r="F74" s="74">
        <v>1</v>
      </c>
      <c r="G74" s="246"/>
      <c r="H74" s="194"/>
    </row>
    <row r="75" spans="1:8" ht="13.9" customHeight="1" x14ac:dyDescent="0.2">
      <c r="A75" s="148">
        <v>44455</v>
      </c>
      <c r="B75" s="76" t="s">
        <v>486</v>
      </c>
      <c r="C75" s="73" t="s">
        <v>487</v>
      </c>
      <c r="D75" s="77"/>
      <c r="E75" s="73" t="s">
        <v>79</v>
      </c>
      <c r="F75" s="74">
        <v>1</v>
      </c>
      <c r="G75" s="246"/>
      <c r="H75" s="194"/>
    </row>
    <row r="76" spans="1:8" ht="13.9" customHeight="1" x14ac:dyDescent="0.2">
      <c r="A76" s="148">
        <v>44456</v>
      </c>
      <c r="B76" s="76" t="s">
        <v>579</v>
      </c>
      <c r="C76" s="73" t="s">
        <v>580</v>
      </c>
      <c r="D76" s="77"/>
      <c r="E76" s="73" t="s">
        <v>581</v>
      </c>
      <c r="F76" s="74">
        <v>1</v>
      </c>
      <c r="G76" s="246"/>
      <c r="H76" s="194"/>
    </row>
    <row r="77" spans="1:8" ht="14.25" customHeight="1" x14ac:dyDescent="0.2">
      <c r="A77" s="148">
        <v>44456</v>
      </c>
      <c r="B77" s="76" t="s">
        <v>582</v>
      </c>
      <c r="C77" s="73" t="s">
        <v>583</v>
      </c>
      <c r="D77" s="77"/>
      <c r="E77" s="73" t="s">
        <v>79</v>
      </c>
      <c r="F77" s="74">
        <v>1</v>
      </c>
      <c r="G77" s="246"/>
      <c r="H77" s="194"/>
    </row>
    <row r="78" spans="1:8" ht="13.9" customHeight="1" x14ac:dyDescent="0.2">
      <c r="A78" s="148">
        <v>44456</v>
      </c>
      <c r="B78" s="76" t="s">
        <v>584</v>
      </c>
      <c r="C78" s="73" t="s">
        <v>585</v>
      </c>
      <c r="D78" s="77"/>
      <c r="E78" s="73" t="s">
        <v>79</v>
      </c>
      <c r="F78" s="74">
        <v>1</v>
      </c>
      <c r="G78" s="246"/>
      <c r="H78" s="194"/>
    </row>
    <row r="79" spans="1:8" ht="13.9" customHeight="1" x14ac:dyDescent="0.2">
      <c r="A79" s="148">
        <v>44456</v>
      </c>
      <c r="B79" s="76" t="s">
        <v>642</v>
      </c>
      <c r="C79" s="73" t="s">
        <v>643</v>
      </c>
      <c r="D79" s="77"/>
      <c r="E79" s="73" t="s">
        <v>644</v>
      </c>
      <c r="F79" s="74">
        <v>1</v>
      </c>
      <c r="G79" s="246"/>
      <c r="H79" s="194"/>
    </row>
    <row r="80" spans="1:8" ht="13.9" customHeight="1" x14ac:dyDescent="0.2">
      <c r="A80" s="148">
        <v>44456</v>
      </c>
      <c r="B80" s="76" t="s">
        <v>649</v>
      </c>
      <c r="C80" s="73" t="s">
        <v>650</v>
      </c>
      <c r="D80" s="77"/>
      <c r="E80" s="73" t="s">
        <v>644</v>
      </c>
      <c r="F80" s="74">
        <v>1</v>
      </c>
      <c r="G80" s="246"/>
      <c r="H80" s="194"/>
    </row>
    <row r="81" spans="1:8" ht="13.9" customHeight="1" x14ac:dyDescent="0.2">
      <c r="A81" s="148">
        <v>44456</v>
      </c>
      <c r="B81" s="76" t="s">
        <v>651</v>
      </c>
      <c r="C81" s="73" t="s">
        <v>652</v>
      </c>
      <c r="D81" s="77"/>
      <c r="E81" s="73" t="s">
        <v>644</v>
      </c>
      <c r="F81" s="74">
        <v>1</v>
      </c>
      <c r="G81" s="246"/>
      <c r="H81" s="194"/>
    </row>
    <row r="82" spans="1:8" ht="13.9" customHeight="1" x14ac:dyDescent="0.2">
      <c r="A82" s="148">
        <v>44456</v>
      </c>
      <c r="B82" s="76" t="s">
        <v>653</v>
      </c>
      <c r="C82" s="73" t="s">
        <v>654</v>
      </c>
      <c r="D82" s="77"/>
      <c r="E82" s="73" t="s">
        <v>644</v>
      </c>
      <c r="F82" s="74">
        <v>1</v>
      </c>
      <c r="G82" s="246"/>
      <c r="H82" s="194"/>
    </row>
    <row r="83" spans="1:8" ht="13.9" customHeight="1" x14ac:dyDescent="0.2">
      <c r="A83" s="148">
        <v>44456</v>
      </c>
      <c r="B83" s="76" t="s">
        <v>655</v>
      </c>
      <c r="C83" s="73" t="s">
        <v>656</v>
      </c>
      <c r="D83" s="77"/>
      <c r="E83" s="73" t="s">
        <v>644</v>
      </c>
      <c r="F83" s="74">
        <v>1</v>
      </c>
      <c r="G83" s="246"/>
      <c r="H83" s="194"/>
    </row>
    <row r="84" spans="1:8" ht="13.9" customHeight="1" x14ac:dyDescent="0.2">
      <c r="A84" s="148">
        <v>44459</v>
      </c>
      <c r="B84" s="76" t="s">
        <v>657</v>
      </c>
      <c r="C84" s="73" t="s">
        <v>658</v>
      </c>
      <c r="D84" s="77"/>
      <c r="E84" s="73" t="s">
        <v>659</v>
      </c>
      <c r="F84" s="74">
        <v>1</v>
      </c>
      <c r="G84" s="246"/>
      <c r="H84" s="194"/>
    </row>
    <row r="85" spans="1:8" ht="13.9" customHeight="1" x14ac:dyDescent="0.2">
      <c r="A85" s="148">
        <v>44460</v>
      </c>
      <c r="B85" s="76" t="s">
        <v>660</v>
      </c>
      <c r="C85" s="73" t="s">
        <v>661</v>
      </c>
      <c r="D85" s="77"/>
      <c r="E85" s="73" t="s">
        <v>79</v>
      </c>
      <c r="F85" s="74">
        <v>1</v>
      </c>
      <c r="G85" s="246"/>
      <c r="H85" s="194"/>
    </row>
    <row r="86" spans="1:8" ht="13.9" customHeight="1" x14ac:dyDescent="0.2">
      <c r="A86" s="148">
        <v>44460</v>
      </c>
      <c r="B86" s="76" t="s">
        <v>662</v>
      </c>
      <c r="C86" s="73" t="s">
        <v>663</v>
      </c>
      <c r="D86" s="77"/>
      <c r="E86" s="73" t="s">
        <v>79</v>
      </c>
      <c r="F86" s="74">
        <v>1</v>
      </c>
      <c r="G86" s="246"/>
      <c r="H86" s="194"/>
    </row>
    <row r="87" spans="1:8" ht="13.9" customHeight="1" x14ac:dyDescent="0.2">
      <c r="A87" s="148">
        <v>44461</v>
      </c>
      <c r="B87" s="76" t="s">
        <v>664</v>
      </c>
      <c r="C87" s="73" t="s">
        <v>665</v>
      </c>
      <c r="D87" s="77"/>
      <c r="E87" s="73" t="s">
        <v>304</v>
      </c>
      <c r="F87" s="74">
        <v>1</v>
      </c>
      <c r="G87" s="246"/>
      <c r="H87" s="194"/>
    </row>
    <row r="88" spans="1:8" ht="13.9" customHeight="1" x14ac:dyDescent="0.2">
      <c r="A88" s="148">
        <v>44461</v>
      </c>
      <c r="B88" s="76" t="s">
        <v>666</v>
      </c>
      <c r="C88" s="73" t="s">
        <v>667</v>
      </c>
      <c r="D88" s="77"/>
      <c r="E88" s="73" t="s">
        <v>304</v>
      </c>
      <c r="F88" s="74">
        <v>1</v>
      </c>
      <c r="G88" s="246"/>
      <c r="H88" s="194"/>
    </row>
    <row r="89" spans="1:8" ht="13.9" customHeight="1" x14ac:dyDescent="0.2">
      <c r="A89" s="148">
        <v>44461</v>
      </c>
      <c r="B89" s="76" t="s">
        <v>668</v>
      </c>
      <c r="C89" s="73" t="s">
        <v>669</v>
      </c>
      <c r="D89" s="77"/>
      <c r="E89" s="73" t="s">
        <v>304</v>
      </c>
      <c r="F89" s="74">
        <v>1</v>
      </c>
      <c r="G89" s="246"/>
      <c r="H89" s="194"/>
    </row>
    <row r="90" spans="1:8" ht="13.9" customHeight="1" x14ac:dyDescent="0.2">
      <c r="A90" s="148">
        <v>44461</v>
      </c>
      <c r="B90" s="76" t="s">
        <v>670</v>
      </c>
      <c r="C90" s="73" t="s">
        <v>671</v>
      </c>
      <c r="D90" s="77"/>
      <c r="E90" s="73" t="s">
        <v>304</v>
      </c>
      <c r="F90" s="74">
        <v>1</v>
      </c>
      <c r="G90" s="246"/>
      <c r="H90" s="194"/>
    </row>
    <row r="91" spans="1:8" ht="13.9" customHeight="1" x14ac:dyDescent="0.2">
      <c r="A91" s="148">
        <v>44461</v>
      </c>
      <c r="B91" s="76" t="s">
        <v>672</v>
      </c>
      <c r="C91" s="73" t="s">
        <v>673</v>
      </c>
      <c r="D91" s="77"/>
      <c r="E91" s="73" t="s">
        <v>304</v>
      </c>
      <c r="F91" s="74">
        <v>1</v>
      </c>
      <c r="G91" s="246"/>
      <c r="H91" s="194"/>
    </row>
    <row r="92" spans="1:8" ht="13.9" customHeight="1" x14ac:dyDescent="0.2">
      <c r="A92" s="148">
        <v>44461</v>
      </c>
      <c r="B92" s="76" t="s">
        <v>674</v>
      </c>
      <c r="C92" s="73" t="s">
        <v>675</v>
      </c>
      <c r="D92" s="77"/>
      <c r="E92" s="73" t="s">
        <v>79</v>
      </c>
      <c r="F92" s="74">
        <v>1</v>
      </c>
      <c r="G92" s="246"/>
      <c r="H92" s="194"/>
    </row>
    <row r="93" spans="1:8" ht="13.9" customHeight="1" x14ac:dyDescent="0.2">
      <c r="A93" s="148">
        <v>44462</v>
      </c>
      <c r="B93" s="76" t="s">
        <v>645</v>
      </c>
      <c r="C93" s="73" t="s">
        <v>646</v>
      </c>
      <c r="D93" s="77"/>
      <c r="E93" s="73" t="s">
        <v>79</v>
      </c>
      <c r="F93" s="74">
        <v>1</v>
      </c>
      <c r="G93" s="246"/>
      <c r="H93" s="194"/>
    </row>
    <row r="94" spans="1:8" ht="13.9" customHeight="1" x14ac:dyDescent="0.2">
      <c r="A94" s="148">
        <v>44462</v>
      </c>
      <c r="B94" s="76" t="s">
        <v>647</v>
      </c>
      <c r="C94" s="73" t="s">
        <v>648</v>
      </c>
      <c r="D94" s="77"/>
      <c r="E94" s="73" t="s">
        <v>79</v>
      </c>
      <c r="F94" s="74">
        <v>1</v>
      </c>
      <c r="G94" s="246"/>
      <c r="H94" s="194"/>
    </row>
    <row r="95" spans="1:8" ht="13.9" customHeight="1" x14ac:dyDescent="0.2">
      <c r="A95" s="148">
        <v>44466</v>
      </c>
      <c r="B95" s="76" t="s">
        <v>770</v>
      </c>
      <c r="C95" s="73" t="s">
        <v>771</v>
      </c>
      <c r="D95" s="77"/>
      <c r="E95" s="73" t="s">
        <v>772</v>
      </c>
      <c r="F95" s="74">
        <v>1</v>
      </c>
      <c r="G95" s="246"/>
      <c r="H95" s="194"/>
    </row>
    <row r="96" spans="1:8" ht="13.9" customHeight="1" x14ac:dyDescent="0.2">
      <c r="A96" s="148">
        <v>44466</v>
      </c>
      <c r="B96" s="76" t="s">
        <v>773</v>
      </c>
      <c r="C96" s="73" t="s">
        <v>774</v>
      </c>
      <c r="D96" s="77"/>
      <c r="E96" s="73" t="s">
        <v>304</v>
      </c>
      <c r="F96" s="74">
        <v>1</v>
      </c>
      <c r="G96" s="246"/>
      <c r="H96" s="194"/>
    </row>
    <row r="97" spans="1:8" ht="13.9" customHeight="1" x14ac:dyDescent="0.2">
      <c r="A97" s="148">
        <v>44466</v>
      </c>
      <c r="B97" s="76" t="s">
        <v>775</v>
      </c>
      <c r="C97" s="73" t="s">
        <v>776</v>
      </c>
      <c r="D97" s="77"/>
      <c r="E97" s="73" t="s">
        <v>304</v>
      </c>
      <c r="F97" s="74">
        <v>1</v>
      </c>
      <c r="G97" s="246"/>
      <c r="H97" s="194"/>
    </row>
    <row r="98" spans="1:8" ht="13.9" customHeight="1" x14ac:dyDescent="0.2">
      <c r="A98" s="148">
        <v>44467</v>
      </c>
      <c r="B98" s="76" t="s">
        <v>777</v>
      </c>
      <c r="C98" s="73" t="s">
        <v>778</v>
      </c>
      <c r="D98" s="77"/>
      <c r="E98" s="73" t="s">
        <v>91</v>
      </c>
      <c r="F98" s="74">
        <v>1</v>
      </c>
      <c r="G98" s="246"/>
      <c r="H98" s="194"/>
    </row>
    <row r="99" spans="1:8" ht="13.9" customHeight="1" x14ac:dyDescent="0.2">
      <c r="A99" s="148">
        <v>44468</v>
      </c>
      <c r="B99" s="76" t="s">
        <v>882</v>
      </c>
      <c r="C99" s="73" t="s">
        <v>883</v>
      </c>
      <c r="D99" s="77"/>
      <c r="E99" s="73" t="s">
        <v>79</v>
      </c>
      <c r="F99" s="74">
        <v>1</v>
      </c>
      <c r="G99" s="246"/>
      <c r="H99" s="194"/>
    </row>
    <row r="100" spans="1:8" ht="13.9" customHeight="1" x14ac:dyDescent="0.2">
      <c r="A100" s="148">
        <v>44468</v>
      </c>
      <c r="B100" s="76" t="s">
        <v>884</v>
      </c>
      <c r="C100" s="73" t="s">
        <v>885</v>
      </c>
      <c r="D100" s="77"/>
      <c r="E100" s="73" t="s">
        <v>79</v>
      </c>
      <c r="F100" s="74">
        <v>1</v>
      </c>
      <c r="G100" s="246"/>
      <c r="H100" s="194"/>
    </row>
    <row r="101" spans="1:8" ht="13.9" customHeight="1" x14ac:dyDescent="0.2">
      <c r="A101" s="148">
        <v>44468</v>
      </c>
      <c r="B101" s="76" t="s">
        <v>887</v>
      </c>
      <c r="C101" s="73" t="s">
        <v>886</v>
      </c>
      <c r="D101" s="77"/>
      <c r="E101" s="73" t="s">
        <v>79</v>
      </c>
      <c r="F101" s="74">
        <v>1</v>
      </c>
      <c r="G101" s="246"/>
      <c r="H101" s="194"/>
    </row>
    <row r="102" spans="1:8" ht="13.9" customHeight="1" x14ac:dyDescent="0.2">
      <c r="A102" s="148">
        <v>44468</v>
      </c>
      <c r="B102" s="76" t="s">
        <v>888</v>
      </c>
      <c r="C102" s="73" t="s">
        <v>889</v>
      </c>
      <c r="D102" s="77"/>
      <c r="E102" s="73" t="s">
        <v>304</v>
      </c>
      <c r="F102" s="74">
        <v>1</v>
      </c>
      <c r="G102" s="246"/>
      <c r="H102" s="194"/>
    </row>
    <row r="103" spans="1:8" ht="13.9" customHeight="1" x14ac:dyDescent="0.2">
      <c r="A103" s="148">
        <v>44468</v>
      </c>
      <c r="B103" s="76" t="s">
        <v>890</v>
      </c>
      <c r="C103" s="73" t="s">
        <v>891</v>
      </c>
      <c r="D103" s="77"/>
      <c r="E103" s="73" t="s">
        <v>304</v>
      </c>
      <c r="F103" s="74">
        <v>1</v>
      </c>
      <c r="G103" s="246"/>
      <c r="H103" s="194"/>
    </row>
    <row r="104" spans="1:8" ht="13.9" customHeight="1" x14ac:dyDescent="0.2">
      <c r="A104" s="148">
        <v>44468</v>
      </c>
      <c r="B104" s="76" t="s">
        <v>892</v>
      </c>
      <c r="C104" s="73" t="s">
        <v>893</v>
      </c>
      <c r="D104" s="77"/>
      <c r="E104" s="73" t="s">
        <v>304</v>
      </c>
      <c r="F104" s="74">
        <v>1</v>
      </c>
      <c r="G104" s="246"/>
      <c r="H104" s="194"/>
    </row>
    <row r="105" spans="1:8" ht="13.9" customHeight="1" x14ac:dyDescent="0.2">
      <c r="A105" s="148">
        <v>44468</v>
      </c>
      <c r="B105" s="76" t="s">
        <v>894</v>
      </c>
      <c r="C105" s="73" t="s">
        <v>895</v>
      </c>
      <c r="D105" s="77"/>
      <c r="E105" s="73" t="s">
        <v>304</v>
      </c>
      <c r="F105" s="74">
        <v>1</v>
      </c>
      <c r="G105" s="246"/>
      <c r="H105" s="194"/>
    </row>
    <row r="106" spans="1:8" ht="13.9" customHeight="1" x14ac:dyDescent="0.2">
      <c r="A106" s="148">
        <v>44469</v>
      </c>
      <c r="B106" s="76" t="s">
        <v>915</v>
      </c>
      <c r="C106" s="73" t="s">
        <v>916</v>
      </c>
      <c r="D106" s="77"/>
      <c r="E106" s="73" t="s">
        <v>79</v>
      </c>
      <c r="F106" s="74">
        <v>1</v>
      </c>
      <c r="G106" s="246"/>
      <c r="H106" s="194"/>
    </row>
    <row r="107" spans="1:8" ht="13.9" customHeight="1" x14ac:dyDescent="0.2">
      <c r="A107" s="148">
        <v>44469</v>
      </c>
      <c r="B107" s="76" t="s">
        <v>924</v>
      </c>
      <c r="C107" s="73" t="s">
        <v>925</v>
      </c>
      <c r="D107" s="77"/>
      <c r="E107" s="73" t="s">
        <v>79</v>
      </c>
      <c r="F107" s="74">
        <v>1</v>
      </c>
      <c r="G107" s="246"/>
      <c r="H107" s="194"/>
    </row>
    <row r="108" spans="1:8" ht="13.9" customHeight="1" x14ac:dyDescent="0.2">
      <c r="A108" s="148">
        <v>44469</v>
      </c>
      <c r="B108" s="76" t="s">
        <v>917</v>
      </c>
      <c r="C108" s="73" t="s">
        <v>918</v>
      </c>
      <c r="D108" s="77"/>
      <c r="E108" s="73" t="s">
        <v>79</v>
      </c>
      <c r="F108" s="74">
        <v>1</v>
      </c>
      <c r="G108" s="246"/>
      <c r="H108" s="194"/>
    </row>
    <row r="109" spans="1:8" ht="13.9" customHeight="1" thickBot="1" x14ac:dyDescent="0.25">
      <c r="A109" s="149"/>
      <c r="B109" s="150"/>
      <c r="C109" s="151"/>
      <c r="D109" s="152"/>
      <c r="E109" s="153" t="s">
        <v>25</v>
      </c>
      <c r="F109" s="154">
        <f>SUM(F33:F108)</f>
        <v>76</v>
      </c>
      <c r="G109" s="155"/>
      <c r="H109" s="156"/>
    </row>
    <row r="110" spans="1:8" ht="13.9" customHeight="1" thickTop="1" x14ac:dyDescent="0.2">
      <c r="A110"/>
      <c r="B110"/>
      <c r="C110"/>
      <c r="D110"/>
      <c r="E110"/>
      <c r="F110"/>
      <c r="G110" s="7"/>
      <c r="H110"/>
    </row>
    <row r="111" spans="1:8" ht="15.75" customHeight="1" x14ac:dyDescent="0.2">
      <c r="A111"/>
      <c r="B111"/>
      <c r="C111"/>
      <c r="D111"/>
      <c r="E111"/>
      <c r="F111"/>
      <c r="G111" s="7"/>
      <c r="H111"/>
    </row>
    <row r="112" spans="1:8" ht="15.75" customHeight="1" x14ac:dyDescent="0.2">
      <c r="A112"/>
      <c r="B112"/>
      <c r="C112"/>
      <c r="D112"/>
      <c r="E112"/>
      <c r="F112"/>
      <c r="G112" s="7"/>
      <c r="H112"/>
    </row>
    <row r="113" spans="1:8" ht="15.75" customHeight="1" x14ac:dyDescent="0.2">
      <c r="A113"/>
      <c r="B113"/>
      <c r="C113"/>
      <c r="D113"/>
      <c r="E113"/>
      <c r="F113"/>
      <c r="G113" s="7"/>
      <c r="H113"/>
    </row>
    <row r="114" spans="1:8" ht="15.75" customHeight="1" x14ac:dyDescent="0.2">
      <c r="B114"/>
      <c r="C114"/>
      <c r="D114"/>
      <c r="E114"/>
      <c r="F114"/>
      <c r="G114" s="7"/>
      <c r="H114"/>
    </row>
    <row r="115" spans="1:8" ht="15.75" customHeight="1" x14ac:dyDescent="0.2">
      <c r="B115"/>
      <c r="C115"/>
      <c r="D115"/>
      <c r="E115"/>
      <c r="F115"/>
      <c r="G115" s="7"/>
      <c r="H115"/>
    </row>
    <row r="116" spans="1:8" ht="15.75" customHeight="1" x14ac:dyDescent="0.2">
      <c r="B116"/>
      <c r="C116"/>
      <c r="D116"/>
      <c r="E116"/>
      <c r="F116"/>
      <c r="G116" s="7"/>
      <c r="H116"/>
    </row>
    <row r="117" spans="1:8" ht="15.75" customHeight="1" x14ac:dyDescent="0.2">
      <c r="G117" s="7"/>
      <c r="H117"/>
    </row>
    <row r="118" spans="1:8" ht="15.75" customHeight="1" x14ac:dyDescent="0.2">
      <c r="G118" s="7"/>
      <c r="H118"/>
    </row>
    <row r="119" spans="1:8" ht="15.75" customHeight="1" x14ac:dyDescent="0.2">
      <c r="G119" s="7"/>
      <c r="H119"/>
    </row>
    <row r="120" spans="1:8" ht="15.75" customHeight="1" x14ac:dyDescent="0.2">
      <c r="G120" s="7"/>
      <c r="H120"/>
    </row>
    <row r="121" spans="1:8" ht="15.75" customHeight="1" x14ac:dyDescent="0.2">
      <c r="G121" s="7"/>
      <c r="H121"/>
    </row>
    <row r="122" spans="1:8" ht="15.75" customHeight="1" x14ac:dyDescent="0.2">
      <c r="G122" s="7"/>
      <c r="H122"/>
    </row>
    <row r="123" spans="1:8" ht="15.75" customHeight="1" x14ac:dyDescent="0.2">
      <c r="G123" s="7"/>
      <c r="H123"/>
    </row>
    <row r="124" spans="1:8" ht="15.75" customHeight="1" x14ac:dyDescent="0.2">
      <c r="H124"/>
    </row>
    <row r="125" spans="1:8" ht="15.75" customHeight="1" x14ac:dyDescent="0.2">
      <c r="H125"/>
    </row>
    <row r="126" spans="1:8" ht="15.75" customHeight="1" x14ac:dyDescent="0.2">
      <c r="H126"/>
    </row>
    <row r="127" spans="1:8" ht="15.75" customHeight="1" x14ac:dyDescent="0.2">
      <c r="H127"/>
    </row>
    <row r="128" spans="1:8" ht="15.75" customHeight="1" x14ac:dyDescent="0.2">
      <c r="G128" s="19"/>
      <c r="H128"/>
    </row>
    <row r="129" spans="7:8" ht="15.75" customHeight="1" x14ac:dyDescent="0.2">
      <c r="G129" s="19"/>
      <c r="H129"/>
    </row>
    <row r="130" spans="7:8" ht="15.75" customHeight="1" x14ac:dyDescent="0.2">
      <c r="G130" s="19"/>
      <c r="H130"/>
    </row>
    <row r="131" spans="7:8" ht="15.75" customHeight="1" x14ac:dyDescent="0.2">
      <c r="G131" s="19"/>
      <c r="H131"/>
    </row>
    <row r="132" spans="7:8" ht="15.75" customHeight="1" x14ac:dyDescent="0.2">
      <c r="G132" s="19"/>
      <c r="H132"/>
    </row>
    <row r="133" spans="7:8" ht="15.75" customHeight="1" x14ac:dyDescent="0.2">
      <c r="G133" s="19"/>
      <c r="H133"/>
    </row>
    <row r="134" spans="7:8" ht="15.75" customHeight="1" x14ac:dyDescent="0.2">
      <c r="G134" s="19"/>
      <c r="H134"/>
    </row>
    <row r="135" spans="7:8" ht="15.75" customHeight="1" x14ac:dyDescent="0.2">
      <c r="G135" s="19"/>
      <c r="H135"/>
    </row>
    <row r="136" spans="7:8" ht="15.75" customHeight="1" x14ac:dyDescent="0.2">
      <c r="G136" s="19"/>
      <c r="H136"/>
    </row>
    <row r="137" spans="7:8" ht="15.75" customHeight="1" x14ac:dyDescent="0.2">
      <c r="G137" s="19"/>
      <c r="H137"/>
    </row>
    <row r="138" spans="7:8" ht="15.75" customHeight="1" x14ac:dyDescent="0.2">
      <c r="G138" s="19"/>
      <c r="H138"/>
    </row>
    <row r="139" spans="7:8" ht="15.75" customHeight="1" x14ac:dyDescent="0.2">
      <c r="G139" s="19"/>
      <c r="H139"/>
    </row>
    <row r="140" spans="7:8" ht="15.75" customHeight="1" x14ac:dyDescent="0.2">
      <c r="H140"/>
    </row>
    <row r="141" spans="7:8" ht="15.75" customHeight="1" x14ac:dyDescent="0.2">
      <c r="H141"/>
    </row>
    <row r="142" spans="7:8" ht="15.75" customHeight="1" x14ac:dyDescent="0.2">
      <c r="H142"/>
    </row>
    <row r="143" spans="7:8" ht="15.75" customHeight="1" x14ac:dyDescent="0.2">
      <c r="H143"/>
    </row>
    <row r="144" spans="7:8" ht="15.75" customHeight="1" x14ac:dyDescent="0.2">
      <c r="H144"/>
    </row>
    <row r="145" spans="7:8" ht="15.75" customHeight="1" x14ac:dyDescent="0.2"/>
    <row r="146" spans="7:8" ht="15.75" customHeight="1" x14ac:dyDescent="0.2"/>
    <row r="147" spans="7:8" ht="15.75" customHeight="1" x14ac:dyDescent="0.2"/>
    <row r="148" spans="7:8" ht="15.75" customHeight="1" x14ac:dyDescent="0.2"/>
    <row r="149" spans="7:8" ht="15.75" customHeight="1" x14ac:dyDescent="0.2">
      <c r="G149" s="19"/>
    </row>
    <row r="150" spans="7:8" ht="15.75" customHeight="1" x14ac:dyDescent="0.2">
      <c r="G150" s="19"/>
    </row>
    <row r="151" spans="7:8" ht="15.75" customHeight="1" x14ac:dyDescent="0.2">
      <c r="G151" s="19"/>
    </row>
    <row r="152" spans="7:8" ht="15.75" customHeight="1" x14ac:dyDescent="0.2">
      <c r="G152" s="19"/>
    </row>
    <row r="153" spans="7:8" ht="15.75" customHeight="1" x14ac:dyDescent="0.2">
      <c r="G153" s="19"/>
    </row>
    <row r="154" spans="7:8" ht="15.75" customHeight="1" x14ac:dyDescent="0.2">
      <c r="G154" s="19"/>
    </row>
    <row r="155" spans="7:8" ht="15.75" customHeight="1" x14ac:dyDescent="0.2">
      <c r="G155" s="19"/>
    </row>
    <row r="156" spans="7:8" ht="15.75" customHeight="1" x14ac:dyDescent="0.2">
      <c r="G156" s="19"/>
    </row>
    <row r="157" spans="7:8" ht="15.75" customHeight="1" x14ac:dyDescent="0.2">
      <c r="H157" s="11"/>
    </row>
    <row r="158" spans="7:8" ht="15.75" customHeight="1" x14ac:dyDescent="0.2">
      <c r="G158" s="19"/>
      <c r="H158" s="11"/>
    </row>
    <row r="159" spans="7:8" ht="15.75" customHeight="1" x14ac:dyDescent="0.2">
      <c r="G159" s="19"/>
      <c r="H159" s="11"/>
    </row>
    <row r="160" spans="7:8" ht="15.75" customHeight="1" x14ac:dyDescent="0.2">
      <c r="G160" s="19"/>
      <c r="H160" s="11"/>
    </row>
    <row r="161" spans="7:8" ht="15.75" customHeight="1" x14ac:dyDescent="0.2">
      <c r="G161" s="19"/>
      <c r="H161" s="11"/>
    </row>
    <row r="162" spans="7:8" ht="15.75" customHeight="1" x14ac:dyDescent="0.2">
      <c r="G162" s="19"/>
      <c r="H162" s="11"/>
    </row>
    <row r="163" spans="7:8" ht="15.75" customHeight="1" x14ac:dyDescent="0.2">
      <c r="G163" s="19"/>
      <c r="H163" s="11"/>
    </row>
    <row r="164" spans="7:8" ht="15.75" customHeight="1" x14ac:dyDescent="0.2">
      <c r="G164" s="19"/>
      <c r="H164" s="11"/>
    </row>
    <row r="165" spans="7:8" ht="15.75" customHeight="1" x14ac:dyDescent="0.2">
      <c r="H165"/>
    </row>
    <row r="166" spans="7:8" ht="15.75" customHeight="1" x14ac:dyDescent="0.2">
      <c r="G166" s="19"/>
      <c r="H166"/>
    </row>
    <row r="167" spans="7:8" ht="15.75" customHeight="1" x14ac:dyDescent="0.2">
      <c r="G167" s="19"/>
      <c r="H167"/>
    </row>
    <row r="168" spans="7:8" ht="15.75" customHeight="1" x14ac:dyDescent="0.2">
      <c r="G168"/>
      <c r="H168"/>
    </row>
    <row r="169" spans="7:8" ht="15.75" customHeight="1" x14ac:dyDescent="0.2">
      <c r="G169"/>
      <c r="H169"/>
    </row>
    <row r="170" spans="7:8" ht="15.75" customHeight="1" x14ac:dyDescent="0.2">
      <c r="G170"/>
      <c r="H170"/>
    </row>
    <row r="171" spans="7:8" ht="15.75" customHeight="1" x14ac:dyDescent="0.2">
      <c r="G171"/>
      <c r="H171"/>
    </row>
    <row r="172" spans="7:8" ht="15.75" customHeight="1" x14ac:dyDescent="0.2">
      <c r="G172"/>
      <c r="H172"/>
    </row>
    <row r="173" spans="7:8" ht="15.75" customHeight="1" x14ac:dyDescent="0.2">
      <c r="G173"/>
      <c r="H173"/>
    </row>
    <row r="174" spans="7:8" ht="15.75" customHeight="1" x14ac:dyDescent="0.2">
      <c r="G174"/>
      <c r="H174"/>
    </row>
    <row r="175" spans="7:8" ht="15.75" customHeight="1" x14ac:dyDescent="0.2">
      <c r="G175"/>
      <c r="H175"/>
    </row>
    <row r="176" spans="7:8" ht="15.75" customHeight="1" x14ac:dyDescent="0.2">
      <c r="H176" s="11"/>
    </row>
    <row r="177" spans="7:7" ht="15.75" customHeight="1" x14ac:dyDescent="0.2"/>
    <row r="178" spans="7:7" ht="15.75" customHeight="1" x14ac:dyDescent="0.2"/>
    <row r="179" spans="7:7" ht="15.75" customHeight="1" x14ac:dyDescent="0.2"/>
    <row r="180" spans="7:7" ht="15.75" customHeight="1" x14ac:dyDescent="0.2"/>
    <row r="181" spans="7:7" ht="15.75" customHeight="1" x14ac:dyDescent="0.2"/>
    <row r="182" spans="7:7" ht="15.75" customHeight="1" x14ac:dyDescent="0.2"/>
    <row r="183" spans="7:7" ht="15.75" customHeight="1" x14ac:dyDescent="0.2"/>
    <row r="184" spans="7:7" ht="15.75" customHeight="1" x14ac:dyDescent="0.2"/>
    <row r="185" spans="7:7" ht="15.75" customHeight="1" x14ac:dyDescent="0.2"/>
    <row r="186" spans="7:7" ht="15.75" customHeight="1" x14ac:dyDescent="0.2">
      <c r="G186" s="7"/>
    </row>
    <row r="187" spans="7:7" ht="15.75" customHeight="1" x14ac:dyDescent="0.2">
      <c r="G187" s="7"/>
    </row>
    <row r="188" spans="7:7" ht="15.75" customHeight="1" x14ac:dyDescent="0.2"/>
    <row r="189" spans="7:7" ht="15.75" customHeight="1" x14ac:dyDescent="0.2"/>
    <row r="190" spans="7:7" ht="15.75" customHeight="1" x14ac:dyDescent="0.2"/>
    <row r="191" spans="7:7" ht="15.75" customHeight="1" x14ac:dyDescent="0.2"/>
    <row r="192" spans="7: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3.5" customHeight="1" x14ac:dyDescent="0.2"/>
    <row r="380" ht="15.75" customHeight="1" x14ac:dyDescent="0.2"/>
    <row r="381" ht="15.75" customHeight="1" x14ac:dyDescent="0.2"/>
    <row r="382" ht="15.75" customHeight="1" x14ac:dyDescent="0.2"/>
    <row r="383" ht="15" customHeight="1" x14ac:dyDescent="0.2"/>
    <row r="384" ht="1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4.2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/>
    <row r="546" spans="9:9" ht="14.25" customHeight="1" x14ac:dyDescent="0.2"/>
    <row r="547" spans="9:9" ht="14.25" customHeight="1" x14ac:dyDescent="0.2"/>
    <row r="548" spans="9:9" ht="14.25" customHeight="1" x14ac:dyDescent="0.2"/>
    <row r="549" spans="9:9" ht="14.25" customHeight="1" x14ac:dyDescent="0.2"/>
    <row r="550" spans="9:9" ht="14.25" customHeight="1" x14ac:dyDescent="0.2"/>
    <row r="551" spans="9:9" ht="14.25" customHeight="1" x14ac:dyDescent="0.2"/>
    <row r="552" spans="9:9" ht="14.25" customHeight="1" x14ac:dyDescent="0.2"/>
    <row r="553" spans="9:9" ht="14.25" customHeight="1" x14ac:dyDescent="0.2"/>
    <row r="554" spans="9:9" ht="14.25" customHeight="1" x14ac:dyDescent="0.2"/>
    <row r="555" spans="9:9" ht="14.25" customHeight="1" x14ac:dyDescent="0.2">
      <c r="I555" s="28"/>
    </row>
    <row r="556" spans="9:9" ht="14.25" customHeight="1" x14ac:dyDescent="0.2">
      <c r="I556" s="28"/>
    </row>
    <row r="557" spans="9:9" ht="14.25" customHeight="1" x14ac:dyDescent="0.2">
      <c r="I557" s="28" t="s">
        <v>41</v>
      </c>
    </row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/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4.25" customHeight="1" x14ac:dyDescent="0.2">
      <c r="I571" s="28"/>
    </row>
    <row r="572" spans="9:9" ht="14.25" customHeight="1" x14ac:dyDescent="0.2">
      <c r="I572" s="28"/>
    </row>
    <row r="573" spans="9:9" ht="14.25" customHeight="1" x14ac:dyDescent="0.2">
      <c r="I573" s="28"/>
    </row>
    <row r="574" spans="9:9" ht="14.25" customHeight="1" x14ac:dyDescent="0.2">
      <c r="I574" s="28"/>
    </row>
    <row r="575" spans="9:9" ht="14.25" customHeight="1" x14ac:dyDescent="0.2">
      <c r="I575" s="28"/>
    </row>
    <row r="576" spans="9:9" ht="14.25" customHeight="1" x14ac:dyDescent="0.2">
      <c r="I576" s="28"/>
    </row>
    <row r="577" ht="13.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" customHeight="1" x14ac:dyDescent="0.2"/>
    <row r="606" ht="15.7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5" customHeight="1" x14ac:dyDescent="0.2"/>
    <row r="623" ht="14.25" customHeight="1" x14ac:dyDescent="0.2"/>
    <row r="624" ht="14.25" customHeight="1" x14ac:dyDescent="0.2"/>
    <row r="626" ht="13.5" customHeight="1" x14ac:dyDescent="0.2"/>
    <row r="629" ht="14.25" customHeight="1" x14ac:dyDescent="0.2"/>
    <row r="630" ht="13.5" customHeight="1" x14ac:dyDescent="0.2"/>
    <row r="775" spans="9:9 16384:16384" x14ac:dyDescent="0.2">
      <c r="XFD775">
        <f>SUM(I775:XFC775)</f>
        <v>0</v>
      </c>
    </row>
    <row r="776" spans="9:9 16384:16384" x14ac:dyDescent="0.2">
      <c r="XFD776">
        <f>SUM(I776:XFC776)</f>
        <v>0</v>
      </c>
    </row>
    <row r="784" spans="9:9 16384:16384" x14ac:dyDescent="0.2">
      <c r="I784"/>
    </row>
    <row r="785" spans="9:9 16376:16376" x14ac:dyDescent="0.2">
      <c r="I785"/>
    </row>
    <row r="786" spans="9:9 16376:16376" x14ac:dyDescent="0.2">
      <c r="I786"/>
    </row>
    <row r="787" spans="9:9 16376:16376" x14ac:dyDescent="0.2">
      <c r="I787"/>
    </row>
    <row r="788" spans="9:9 16376:16376" x14ac:dyDescent="0.2">
      <c r="I788"/>
    </row>
    <row r="789" spans="9:9 16376:16376" x14ac:dyDescent="0.2">
      <c r="I789"/>
    </row>
    <row r="790" spans="9:9 16376:16376" x14ac:dyDescent="0.2">
      <c r="I790"/>
    </row>
    <row r="791" spans="9:9 16376:16376" x14ac:dyDescent="0.2">
      <c r="I791"/>
    </row>
    <row r="792" spans="9:9 16376:16376" x14ac:dyDescent="0.2">
      <c r="I792"/>
      <c r="XEV792">
        <f>SUM(I792:XEU792)</f>
        <v>0</v>
      </c>
    </row>
    <row r="793" spans="9:9 16376:16376" x14ac:dyDescent="0.2">
      <c r="I793"/>
    </row>
    <row r="794" spans="9:9 16376:16376" x14ac:dyDescent="0.2">
      <c r="I794"/>
    </row>
    <row r="795" spans="9:9 16376:16376" x14ac:dyDescent="0.2">
      <c r="I795"/>
    </row>
    <row r="796" spans="9:9 16376:16376" x14ac:dyDescent="0.2">
      <c r="I796"/>
      <c r="XEV796">
        <f>SUM(I796:XEU796)</f>
        <v>0</v>
      </c>
    </row>
    <row r="797" spans="9:9 16376:16376" x14ac:dyDescent="0.2">
      <c r="I797"/>
      <c r="XEV797">
        <f>SUM(I797:XEU797)</f>
        <v>0</v>
      </c>
    </row>
    <row r="798" spans="9:9 16376:16376" x14ac:dyDescent="0.2">
      <c r="I798"/>
    </row>
    <row r="799" spans="9:9 16376:16376" x14ac:dyDescent="0.2">
      <c r="I799"/>
    </row>
    <row r="800" spans="9:9 16376:16376" x14ac:dyDescent="0.2">
      <c r="I800"/>
    </row>
    <row r="807" spans="16384:16384" x14ac:dyDescent="0.2">
      <c r="XFD807">
        <f>SUM(I807:XFC807)</f>
        <v>0</v>
      </c>
    </row>
    <row r="808" spans="16384:16384" x14ac:dyDescent="0.2">
      <c r="XFD808">
        <f>SUM(I808:XFC808)</f>
        <v>0</v>
      </c>
    </row>
    <row r="820" spans="9:9 16376:16384" x14ac:dyDescent="0.2">
      <c r="XFD820">
        <f>SUM(I820:XFC820)</f>
        <v>0</v>
      </c>
    </row>
    <row r="821" spans="9:9 16376:16384" x14ac:dyDescent="0.2">
      <c r="XFD821">
        <f>SUM(I821:XFC821)</f>
        <v>0</v>
      </c>
    </row>
    <row r="824" spans="9:9 16376:16384" x14ac:dyDescent="0.2">
      <c r="I824"/>
    </row>
    <row r="825" spans="9:9 16376:16384" x14ac:dyDescent="0.2">
      <c r="I825"/>
    </row>
    <row r="826" spans="9:9 16376:16384" x14ac:dyDescent="0.2">
      <c r="I826"/>
      <c r="XEV826">
        <f>SUM(I826:XEU826)</f>
        <v>0</v>
      </c>
    </row>
    <row r="827" spans="9:9 16376:16384" x14ac:dyDescent="0.2">
      <c r="I827"/>
    </row>
    <row r="828" spans="9:9 16376:16384" x14ac:dyDescent="0.2">
      <c r="I828"/>
    </row>
    <row r="829" spans="9:9 16376:16384" x14ac:dyDescent="0.2">
      <c r="I829"/>
    </row>
    <row r="830" spans="9:9 16376:16384" x14ac:dyDescent="0.2">
      <c r="I830"/>
    </row>
    <row r="831" spans="9:9 16376:16384" x14ac:dyDescent="0.2">
      <c r="I831"/>
    </row>
    <row r="832" spans="9:9 16376:16384" x14ac:dyDescent="0.2">
      <c r="I832"/>
    </row>
    <row r="833" spans="9:9" x14ac:dyDescent="0.2">
      <c r="I833"/>
    </row>
    <row r="834" spans="9:9" x14ac:dyDescent="0.2">
      <c r="I834"/>
    </row>
    <row r="976" spans="12:12" x14ac:dyDescent="0.2">
      <c r="L976" s="24"/>
    </row>
    <row r="992" ht="15" customHeight="1" x14ac:dyDescent="0.2"/>
    <row r="993" spans="9:9" ht="15" customHeight="1" x14ac:dyDescent="0.2"/>
    <row r="994" spans="9:9" ht="15" customHeight="1" x14ac:dyDescent="0.2"/>
    <row r="995" spans="9:9" ht="15" customHeight="1" x14ac:dyDescent="0.2"/>
    <row r="996" spans="9:9" ht="15" customHeight="1" x14ac:dyDescent="0.2"/>
    <row r="997" spans="9:9" ht="15" customHeight="1" x14ac:dyDescent="0.2"/>
    <row r="998" spans="9:9" ht="15" customHeight="1" x14ac:dyDescent="0.2"/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/>
    <row r="1018" spans="9:9" ht="15" customHeight="1" x14ac:dyDescent="0.2"/>
    <row r="1019" spans="9:9" ht="15" customHeight="1" x14ac:dyDescent="0.2"/>
    <row r="1020" spans="9:9" ht="15" customHeight="1" x14ac:dyDescent="0.2"/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>
      <c r="I1102"/>
    </row>
    <row r="1103" spans="9:9" ht="15" customHeight="1" x14ac:dyDescent="0.2"/>
    <row r="1104" spans="9:9" ht="15" customHeight="1" x14ac:dyDescent="0.2"/>
    <row r="1105" spans="9:9" ht="15" customHeight="1" x14ac:dyDescent="0.2"/>
    <row r="1106" spans="9:9" ht="15" customHeight="1" x14ac:dyDescent="0.2"/>
    <row r="1107" spans="9:9" ht="15" customHeight="1" x14ac:dyDescent="0.2"/>
    <row r="1108" spans="9:9" ht="15" customHeight="1" x14ac:dyDescent="0.2"/>
    <row r="1109" spans="9:9" ht="15" customHeight="1" x14ac:dyDescent="0.2"/>
    <row r="1110" spans="9:9" ht="15" customHeight="1" x14ac:dyDescent="0.2"/>
    <row r="1111" spans="9:9" ht="15.75" customHeight="1" x14ac:dyDescent="0.2"/>
    <row r="1112" spans="9:9" ht="16.5" customHeight="1" x14ac:dyDescent="0.2"/>
    <row r="1113" spans="9:9" ht="15.75" customHeight="1" x14ac:dyDescent="0.2"/>
    <row r="1114" spans="9:9" ht="17.25" customHeight="1" x14ac:dyDescent="0.2"/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</sheetData>
  <sortState ref="A37:F111">
    <sortCondition ref="A37"/>
  </sortState>
  <mergeCells count="2">
    <mergeCell ref="A6:B6"/>
    <mergeCell ref="A25:B25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2021-10-01T14:02:12Z</cp:lastPrinted>
  <dcterms:created xsi:type="dcterms:W3CDTF">2003-02-04T19:04:15Z</dcterms:created>
  <dcterms:modified xsi:type="dcterms:W3CDTF">2021-10-01T14:03:38Z</dcterms:modified>
</cp:coreProperties>
</file>